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0_使い方" sheetId="1" r:id="rId5"/>
    <sheet state="visible" name="01_逆算設計" sheetId="2" r:id="rId6"/>
    <sheet state="visible" name="02_工程表" sheetId="3" r:id="rId7"/>
    <sheet state="visible" name="03_タイムライン" sheetId="4" r:id="rId8"/>
    <sheet state="visible" name="04_遅延リスク" sheetId="5" r:id="rId9"/>
    <sheet state="visible" name="05_顧客共有版" sheetId="6" r:id="rId10"/>
    <sheet state="visible" name="06_本文ケース" sheetId="7" r:id="rId11"/>
  </sheets>
  <definedNames/>
  <calcPr/>
</workbook>
</file>

<file path=xl/sharedStrings.xml><?xml version="1.0" encoding="utf-8"?>
<sst xmlns="http://schemas.openxmlformats.org/spreadsheetml/2006/main" count="336" uniqueCount="223">
  <si>
    <t>Process Roadmap | 合意形成工程表</t>
  </si>
  <si>
    <t>03 | 週次タイムライン（工程表と連動）</t>
  </si>
  <si>
    <t>02 | 共同でつくるProcess Roadmap</t>
  </si>
  <si>
    <t>01 | Value実現日からの逆算設計</t>
  </si>
  <si>
    <t>顧客のValue実現日から逆算し、Decision Process・Paper Process・導入準備を一つの時間軸へ。</t>
  </si>
  <si>
    <t>単純な暦日モデルで仮の期限を算出。依存関係・休日・並行作業を考慮した最終日付は工程表で調整。</t>
  </si>
  <si>
    <t>原稿 第7章 pp.154–165。顧客と共同で更新する工程表。営業の受注目標日を顧客の予定日と混同しない。</t>
  </si>
  <si>
    <t>「誰が・何を・いつまでに」。契約前のDecision／Paper Processと導入・Value実現を一体管理。</t>
  </si>
  <si>
    <t>「02_工程表」の開始日～期限を16週間の週単位で表示。薄緑の ■ はその週に工程がかかることを示す。</t>
  </si>
  <si>
    <t>淡い黄色が入力。日数は顧客・自社の実務担当に確認した値を入れ、未確認のまま仮の日数を決めつけない。</t>
  </si>
  <si>
    <t>推奨項目が最初に入っています。開始日・期限・所要日数・担当を顧客と確認し、不要な工程は削除／上書きしてください。</t>
  </si>
  <si>
    <t>順序</t>
  </si>
  <si>
    <t>開始日は工程表に入力した開始日の最小値から自動計算。16週を超える場合は基準日を上書きして確認。</t>
  </si>
  <si>
    <t>顧客が実現したいValue</t>
  </si>
  <si>
    <t>シート</t>
  </si>
  <si>
    <t>使う内容</t>
  </si>
  <si>
    <t>確認する相手</t>
  </si>
  <si>
    <t>No</t>
  </si>
  <si>
    <t>完成の基準</t>
  </si>
  <si>
    <t>区分</t>
  </si>
  <si>
    <t>基準日</t>
  </si>
  <si>
    <t>工程・Action</t>
  </si>
  <si>
    <t>顧客側担当</t>
  </si>
  <si>
    <t>01_逆算設計</t>
  </si>
  <si>
    <t>顧客のValue実現日・Compelling Eventから仮の期限を計算</t>
  </si>
  <si>
    <t>自社側担当</t>
  </si>
  <si>
    <t>Champion＋導入責任者</t>
  </si>
  <si>
    <t>顧客日程と自社ターゲットを分離</t>
  </si>
  <si>
    <t>開始日</t>
  </si>
  <si>
    <t>02_工程表</t>
  </si>
  <si>
    <t>手続きを分解し、担当・開始・期限・通常所要日数・依存関係を確認</t>
  </si>
  <si>
    <t>顧客：各部門の実務責任者</t>
  </si>
  <si>
    <t>「誰が・何を・いつまでに」</t>
  </si>
  <si>
    <t>期限</t>
  </si>
  <si>
    <t>03_タイムライン</t>
  </si>
  <si>
    <t>標準日数</t>
  </si>
  <si>
    <t>週単位で工程の重なりを確認</t>
  </si>
  <si>
    <t>PM・購買・法務</t>
  </si>
  <si>
    <t>先行着手／並行処理の余地</t>
  </si>
  <si>
    <t>実際の所要日数</t>
  </si>
  <si>
    <t>04_遅延リスク</t>
  </si>
  <si>
    <t>法務レビュー、登録、PO、検収などの遅れを先に顕在化</t>
  </si>
  <si>
    <t>Value実現日／Compelling Event</t>
  </si>
  <si>
    <t>購買・法務・情報システム等</t>
  </si>
  <si>
    <t>ステータス</t>
  </si>
  <si>
    <t>根拠・影響・対策・担当・期限</t>
  </si>
  <si>
    <t>05_顧客共有版</t>
  </si>
  <si>
    <t>営業側の内部メモを除き、顧客と行動を合意する</t>
  </si>
  <si>
    <t>Champion／プロジェクト関係者</t>
  </si>
  <si>
    <t>期限判定（自動）</t>
  </si>
  <si>
    <t>確定日・双方の責任者と状況</t>
  </si>
  <si>
    <t>06_本文ケース</t>
  </si>
  <si>
    <t>依存する工程</t>
  </si>
  <si>
    <t>第7章の年を特定しない日付例を見る</t>
  </si>
  <si>
    <t>教材として参照</t>
  </si>
  <si>
    <t>法務1か月・取引先登録2週間の前倒し検討</t>
  </si>
  <si>
    <t>完了の証拠・成果物</t>
  </si>
  <si>
    <t>遅延時の影響</t>
  </si>
  <si>
    <t>期限を守るための対応</t>
  </si>
  <si>
    <t>契約日を「お願い」するのではなく、顧客のValue実現日を守るための工程を共につくる</t>
  </si>
  <si>
    <t>顧客確認</t>
  </si>
  <si>
    <t>確認日</t>
  </si>
  <si>
    <t>根拠・変更できない理由</t>
  </si>
  <si>
    <t>1. 顧客のValue実現・稼働時期を確認する。</t>
  </si>
  <si>
    <t>2. 契約後の導入準備や試行の必要期間を実務責任者へ確認する。</t>
  </si>
  <si>
    <t>3. 法務・購買・登録・セキュリティなどの標準所要日数を確認する。</t>
  </si>
  <si>
    <t>4. 工程の遅れがValue実現に及ぼす影響を顧客と共有し、必要なら並行で進める。</t>
  </si>
  <si>
    <t>5. 完了したら証拠と確定日を更新する。</t>
  </si>
  <si>
    <t>注意：このテンプレートの「逆算設計」は単純な順序を仮定した計画上の目安です。審査の並行化や実際の所要日数・休日を自動判定しません。顧客と合意した日付は工程表で確定してください。</t>
  </si>
  <si>
    <t>逆算ステップ</t>
  </si>
  <si>
    <t>Decision</t>
  </si>
  <si>
    <t>必要な暦日数（入力）</t>
  </si>
  <si>
    <t>投資目的／Value・Issueの確認</t>
  </si>
  <si>
    <t>逆算した期限（自動）</t>
  </si>
  <si>
    <t>その所要日数の確認者</t>
  </si>
  <si>
    <t>確認資料／備考</t>
  </si>
  <si>
    <t>Value実現後の定着・効果測定まで</t>
  </si>
  <si>
    <t>未着手</t>
  </si>
  <si>
    <t>工程</t>
  </si>
  <si>
    <t>例：成果確認は実稼働日より後になる</t>
  </si>
  <si>
    <t>稼働開始までの導入・試行期間</t>
  </si>
  <si>
    <t>未確認</t>
  </si>
  <si>
    <t>データ移行、現場教育、パイロット等</t>
  </si>
  <si>
    <t>契約後の環境・ライセンス準備</t>
  </si>
  <si>
    <t>決裁者EB・意思決定基準の確定</t>
  </si>
  <si>
    <t>契約とキックオフの間の準備</t>
  </si>
  <si>
    <t>意思決定後の契約・PO期間</t>
  </si>
  <si>
    <t>法務、登録、発注に必要な期間（並行化要検討）</t>
  </si>
  <si>
    <t>営業側の目標契約日（Forecast）</t>
  </si>
  <si>
    <t>＋なら営業目標の方が前、－なら営業目標が顧客の逆算期限より後。いずれも顧客と工程実態を確認。</t>
  </si>
  <si>
    <t>技術・セキュリティ審査</t>
  </si>
  <si>
    <t>顧客から逆算した契約期限（自動）</t>
  </si>
  <si>
    <t>利用部門（UB）の実務評価</t>
  </si>
  <si>
    <t>ターゲットとの差（暦日）</t>
  </si>
  <si>
    <t>最終見積・条件の合意</t>
  </si>
  <si>
    <t>工程表を作る前に確認したい4つの事実</t>
  </si>
  <si>
    <t>顧客のValueとCompelling Eventは誰の言葉か</t>
  </si>
  <si>
    <t>稟議・社内レビュー</t>
  </si>
  <si>
    <t>通常の法務審査期間と、開始できる時期</t>
  </si>
  <si>
    <t>取引先登録／反社チェック／購買の所要時間</t>
  </si>
  <si>
    <t>顧客・自社のPMが合意した導入準備の条件</t>
  </si>
  <si>
    <t>役員会／最終Go-No-Go</t>
  </si>
  <si>
    <t>Paper</t>
  </si>
  <si>
    <t>NDA／必要な法的前提</t>
  </si>
  <si>
    <t>契約ドラフトの事前確認</t>
  </si>
  <si>
    <t>法務レビュー・契約条件交渉</t>
  </si>
  <si>
    <t>購買部の価格・条件査定</t>
  </si>
  <si>
    <t>新規取引先登録・反社チェック</t>
  </si>
  <si>
    <t>契約署名（電子契約を含む）</t>
  </si>
  <si>
    <t>PO／注文書の発行</t>
  </si>
  <si>
    <t>導入</t>
  </si>
  <si>
    <t>ライセンス発行・環境準備</t>
  </si>
  <si>
    <t>キックオフと体制確定</t>
  </si>
  <si>
    <t>移行計画・データ準備</t>
  </si>
  <si>
    <t>トレーニング・運用設計</t>
  </si>
  <si>
    <t>先行拠点パイロット</t>
  </si>
  <si>
    <t>本稼働・初期サポート</t>
  </si>
  <si>
    <t>Value</t>
  </si>
  <si>
    <t>効果測定・Value実現確認（QBR等）</t>
  </si>
  <si>
    <t>期日を空欄のまま楽観的にForecastしない。標準所要日数は必ず該当部署に確認し、契約後まで含めてValue実現期限との整合を点検してください。</t>
  </si>
  <si>
    <t>04 | 遅延リスク・ボトルネック管理</t>
  </si>
  <si>
    <t>契約や導入を止める工程は「危ない」ではなく、何日かかり、誰が解決するかに落とす。</t>
  </si>
  <si>
    <t>原稿 第7章：法務レビュー、購買査定、新規取引先登録、PO発行などを早期に洗い出す。</t>
  </si>
  <si>
    <t>リスク工程</t>
  </si>
  <si>
    <t>確認された事実／必要日数</t>
  </si>
  <si>
    <t>Value実現への影響</t>
  </si>
  <si>
    <t>起きる可能性</t>
  </si>
  <si>
    <t>顧客側責任者</t>
  </si>
  <si>
    <t>優先度</t>
  </si>
  <si>
    <t>解消するAction</t>
  </si>
  <si>
    <t>状況</t>
  </si>
  <si>
    <t>完了の証拠</t>
  </si>
  <si>
    <t>更新日</t>
  </si>
  <si>
    <t>法務レビュー</t>
  </si>
  <si>
    <t>通常所要日数、受領済のドラフト、例外審査手順</t>
  </si>
  <si>
    <t>新規取引先登録</t>
  </si>
  <si>
    <t>反社チェック・登録所要日数、事前着手の可否</t>
  </si>
  <si>
    <t>購買・査定</t>
  </si>
  <si>
    <t>承認ルート、比較基準、交渉担当者</t>
  </si>
  <si>
    <t>セキュリティ審査</t>
  </si>
  <si>
    <t>受入れ基準と未達項目、再審査回数</t>
  </si>
  <si>
    <t>契約署名</t>
  </si>
  <si>
    <t>署名者、代理権、電子契約可否、署名順</t>
  </si>
  <si>
    <t>PO発行</t>
  </si>
  <si>
    <t>契約との前後関係、予算・発注処理期間</t>
  </si>
  <si>
    <t>導入準備</t>
  </si>
  <si>
    <t>移行期間、研修・環境設定の担当</t>
  </si>
  <si>
    <t>Compelling Event</t>
  </si>
  <si>
    <t>顧客の重要な期日に変更がないか</t>
  </si>
  <si>
    <t>「手続きの省略」ではなく、必要な審査を前倒し・並行して進められるかを相談し、顧客のValue実現日を守る工程を設計します。</t>
  </si>
  <si>
    <t>05 | 顧客と共有する工程・合意版</t>
  </si>
  <si>
    <t>営業内部のForecastメモや仮説を除き、Action・相互の責任・期日・合意状況のみを確認する。</t>
  </si>
  <si>
    <t>このシートは「02_工程表」の主要列を自動参照。顧客に送る前に空欄と個人情報、社内専用情報を確認。</t>
  </si>
  <si>
    <t>共通アクション</t>
  </si>
  <si>
    <t>着手予定</t>
  </si>
  <si>
    <t>完了予定</t>
  </si>
  <si>
    <t>進捗</t>
  </si>
  <si>
    <t>顧客の確認状態</t>
  </si>
  <si>
    <t>主な成果物・確定根拠</t>
  </si>
  <si>
    <t>06 | 本文掲載のProcess Roadmap記入例</t>
  </si>
  <si>
    <t>第7章 pp.158–159のケース表から主要工程を抜粋。日付は原稿どおり「月/日」で年は特定しない。</t>
  </si>
  <si>
    <t>昭和部品工業：4/1の海外先行拠点稼働から逆算して2/24契約が必要。通常審査期間との差がリスク。</t>
  </si>
  <si>
    <t>日付（年なし）</t>
  </si>
  <si>
    <t>アクション</t>
  </si>
  <si>
    <t>本文中の担当</t>
  </si>
  <si>
    <t>状態</t>
  </si>
  <si>
    <t>確認すべき実務上の含意</t>
  </si>
  <si>
    <t>工程の種類</t>
  </si>
  <si>
    <t>1/12</t>
  </si>
  <si>
    <t>NDA締結</t>
  </si>
  <si>
    <t>双方の法務</t>
  </si>
  <si>
    <t>完了</t>
  </si>
  <si>
    <t>前提契約</t>
  </si>
  <si>
    <t>1/28</t>
  </si>
  <si>
    <t>提案・概算見積の提示</t>
  </si>
  <si>
    <t>営業側</t>
  </si>
  <si>
    <t>比較・起案材料</t>
  </si>
  <si>
    <t>1/30</t>
  </si>
  <si>
    <t>提案内容の合意</t>
  </si>
  <si>
    <t>権藤部長</t>
  </si>
  <si>
    <t>提案範囲・Value</t>
  </si>
  <si>
    <t>2/3</t>
  </si>
  <si>
    <t>セキュリティ一次評価</t>
  </si>
  <si>
    <t>情報システム部</t>
  </si>
  <si>
    <t>一次完了</t>
  </si>
  <si>
    <t>詳細確認は残る</t>
  </si>
  <si>
    <t>2/5</t>
  </si>
  <si>
    <t>購買による価格・条件査定</t>
  </si>
  <si>
    <t>購買部</t>
  </si>
  <si>
    <t>価値と範囲の整合</t>
  </si>
  <si>
    <t>2/10</t>
  </si>
  <si>
    <t>稟議開始</t>
  </si>
  <si>
    <t>関連部門の順序</t>
  </si>
  <si>
    <t>2/16</t>
  </si>
  <si>
    <t>社長承認・役員会</t>
  </si>
  <si>
    <t>顧客</t>
  </si>
  <si>
    <t>口頭合意は正式受注ではない</t>
  </si>
  <si>
    <t>2/17</t>
  </si>
  <si>
    <t>法務レビュー開始</t>
  </si>
  <si>
    <t>進行中</t>
  </si>
  <si>
    <t>通常1か月：2/24までには特別な段取りが必要</t>
  </si>
  <si>
    <t>通常2週間：前倒し・優先対応を検討</t>
  </si>
  <si>
    <t>2/24</t>
  </si>
  <si>
    <t>契約締結</t>
  </si>
  <si>
    <t>顧客・営業側</t>
  </si>
  <si>
    <t>4/1稼働の契約デッドライン</t>
  </si>
  <si>
    <t>契約と発注は別工程</t>
  </si>
  <si>
    <t>2/25–2/28</t>
  </si>
  <si>
    <t>ライセンス発行／環境準備</t>
  </si>
  <si>
    <t>キックオフ前の準備</t>
  </si>
  <si>
    <t>3/1</t>
  </si>
  <si>
    <t>キックオフ</t>
  </si>
  <si>
    <t>双方</t>
  </si>
  <si>
    <t>移行・トレーニング等に着手</t>
  </si>
  <si>
    <t>4/1</t>
  </si>
  <si>
    <t>海外先行拠点稼働</t>
  </si>
  <si>
    <t>顧客のCompelling Event</t>
  </si>
  <si>
    <t>10/1</t>
  </si>
  <si>
    <t>本社稼働</t>
  </si>
  <si>
    <t>将来のValue実現段階</t>
  </si>
  <si>
    <t>学び：工程表で「法務レビュー＝通常1か月」「新規登録＝通常2週間」と分かり、2/17着手では2/24契約に間に合わないことが顕在化。必要な審査を省略せず、前倒し・並行化・優先処理を関係部門と合意しました。</t>
  </si>
  <si>
    <t>合意確認欄：上記の担当・期限・依存条件を、顧客の各担当部門と確認した日、および次回の更新予定を残してください。</t>
  </si>
  <si>
    <t>週次タイムラインは概観用です。曜日・祝日・順序・並行審査・工程の細部は顧客PMの計画書で確認してください。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</si>
</sst>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m/d"/>
  </numFmts>
  <fonts count="16">
    <font>
      <sz val="11.0"/>
      <color rgb="FF000000"/>
      <name val="Carlito"/>
      <scheme val="minor"/>
    </font>
    <font>
      <b/>
      <sz val="17.0"/>
      <color rgb="FFFFFFFF"/>
      <name val="Arial"/>
    </font>
    <font>
      <b/>
      <sz val="17.0"/>
      <color rgb="FFFFFFFF"/>
      <name val="Yu Gothic"/>
    </font>
    <font>
      <sz val="9.0"/>
      <color rgb="FF0B7B81"/>
      <name val="Yu Gothic"/>
    </font>
    <font>
      <sz val="9.0"/>
      <color rgb="FF657886"/>
      <name val="Yu Gothic"/>
    </font>
    <font>
      <b/>
      <sz val="9.0"/>
      <color rgb="FFFFFFFF"/>
      <name val="Yu Gothic"/>
    </font>
    <font>
      <b/>
      <sz val="10.0"/>
      <color rgb="FF0B7B81"/>
      <name val="Yu Gothic"/>
    </font>
    <font>
      <sz val="9.0"/>
      <color rgb="FF243847"/>
      <name val="Yu Gothic"/>
    </font>
    <font>
      <sz val="10.0"/>
      <color rgb="FF243847"/>
      <name val="Yu Gothic"/>
    </font>
    <font>
      <b/>
      <sz val="11.0"/>
      <color rgb="FFFFFFFF"/>
      <name val="Yu Gothic"/>
    </font>
    <font>
      <b/>
      <sz val="9.0"/>
      <color rgb="FF0B7B81"/>
      <name val="Yu Gothic"/>
    </font>
    <font>
      <sz val="10.0"/>
      <color rgb="FF657886"/>
      <name val="Yu Gothic"/>
    </font>
    <font>
      <b/>
      <sz val="11.0"/>
      <color rgb="FF0B7B81"/>
      <name val="Yu Gothic"/>
    </font>
    <font>
      <b/>
      <sz val="10.0"/>
      <color rgb="FFFFFFFF"/>
      <name val="Yu Gothic"/>
    </font>
    <font>
      <b/>
      <sz val="14.0"/>
      <color rgb="FF0B7B81"/>
      <name val="Yu Gothic"/>
    </font>
    <font>
      <sz val="10.0"/>
      <color rgb="FF0B7B81"/>
      <name val="Yu Gothic"/>
    </font>
  </fonts>
  <fills count="8">
    <fill>
      <patternFill patternType="none"/>
    </fill>
    <fill>
      <patternFill patternType="lightGray"/>
    </fill>
    <fill>
      <patternFill patternType="solid">
        <fgColor rgb="FF17324B"/>
        <bgColor rgb="FF17324B"/>
      </patternFill>
    </fill>
    <fill>
      <patternFill patternType="solid">
        <fgColor rgb="FFE8F4F5"/>
        <bgColor rgb="FFE8F4F5"/>
      </patternFill>
    </fill>
    <fill>
      <patternFill patternType="solid">
        <fgColor rgb="FFF4F7F9"/>
        <bgColor rgb="FFF4F7F9"/>
      </patternFill>
    </fill>
    <fill>
      <patternFill patternType="solid">
        <fgColor rgb="FF0B7B81"/>
        <bgColor rgb="FF0B7B81"/>
      </patternFill>
    </fill>
    <fill>
      <patternFill patternType="solid">
        <fgColor rgb="FFFFFFFF"/>
        <bgColor rgb="FFFFFFFF"/>
      </patternFill>
    </fill>
    <fill>
      <patternFill patternType="solid">
        <fgColor rgb="FFFFF4D7"/>
        <bgColor rgb="FFFFF4D7"/>
      </patternFill>
    </fill>
  </fills>
  <borders count="1">
    <border/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shrinkToFit="0" vertical="center" wrapText="1"/>
    </xf>
    <xf borderId="0" fillId="2" fontId="1" numFmtId="0" xfId="0" applyAlignment="1" applyFill="1" applyFont="1">
      <alignment readingOrder="0" shrinkToFit="0" vertical="center" wrapText="1"/>
    </xf>
    <xf borderId="0" fillId="3" fontId="3" numFmtId="0" xfId="0" applyAlignment="1" applyFill="1" applyFont="1">
      <alignment shrinkToFit="0" vertical="center" wrapText="1"/>
    </xf>
    <xf borderId="0" fillId="4" fontId="4" numFmtId="0" xfId="0" applyAlignment="1" applyFill="1" applyFont="1">
      <alignment shrinkToFit="0" vertical="center" wrapText="1"/>
    </xf>
    <xf borderId="0" fillId="5" fontId="5" numFmtId="0" xfId="0" applyAlignment="1" applyFill="1" applyFont="1">
      <alignment shrinkToFit="0" vertical="center" wrapText="1"/>
    </xf>
    <xf borderId="0" fillId="3" fontId="6" numFmtId="0" xfId="0" applyAlignment="1" applyFill="1" applyFont="1">
      <alignment shrinkToFit="0" vertical="center" wrapText="1"/>
    </xf>
    <xf borderId="0" fillId="6" fontId="7" numFmtId="0" xfId="0" applyAlignment="1" applyFill="1" applyFont="1">
      <alignment shrinkToFit="0" vertical="center" wrapText="1"/>
    </xf>
    <xf borderId="0" fillId="7" fontId="8" numFmtId="0" xfId="0" applyAlignment="1" applyFill="1" applyFont="1">
      <alignment shrinkToFit="0" vertical="center" wrapText="1"/>
    </xf>
    <xf borderId="0" fillId="7" fontId="8" numFmtId="164" xfId="0" applyAlignment="1" applyFill="1" applyFont="1" applyNumberFormat="1">
      <alignment shrinkToFit="0" vertical="center" wrapText="1"/>
    </xf>
    <xf borderId="0" fillId="2" fontId="9" numFmtId="0" xfId="0" applyAlignment="1" applyFill="1" applyFont="1">
      <alignment shrinkToFit="0" vertical="center" wrapText="1"/>
    </xf>
    <xf borderId="0" fillId="4" fontId="8" numFmtId="0" xfId="0" applyAlignment="1" applyFill="1" applyFont="1">
      <alignment shrinkToFit="0" vertical="center" wrapText="1"/>
    </xf>
    <xf borderId="0" fillId="3" fontId="10" numFmtId="0" xfId="0" applyAlignment="1" applyFill="1" applyFont="1">
      <alignment shrinkToFit="0" vertical="center" wrapText="1"/>
    </xf>
    <xf borderId="0" fillId="3" fontId="11" numFmtId="0" xfId="0" applyAlignment="1" applyFill="1" applyFont="1">
      <alignment shrinkToFit="0" vertical="center" wrapText="1"/>
    </xf>
    <xf borderId="0" fillId="3" fontId="6" numFmtId="164" xfId="0" applyAlignment="1" applyFill="1" applyFont="1" applyNumberFormat="1">
      <alignment shrinkToFit="0" vertical="center" wrapText="1"/>
    </xf>
    <xf borderId="0" fillId="4" fontId="6" numFmtId="164" xfId="0" applyAlignment="1" applyFill="1" applyFont="1" applyNumberFormat="1">
      <alignment shrinkToFit="0" vertical="center" wrapText="1"/>
    </xf>
    <xf borderId="0" fillId="4" fontId="3" numFmtId="0" xfId="0" applyAlignment="1" applyFill="1" applyFont="1">
      <alignment shrinkToFit="0" vertical="center" wrapText="1"/>
    </xf>
    <xf borderId="0" fillId="2" fontId="5" numFmtId="165" xfId="0" applyAlignment="1" applyFill="1" applyFont="1" applyNumberFormat="1">
      <alignment horizontal="center" shrinkToFit="0" vertical="center" wrapText="1"/>
    </xf>
    <xf borderId="0" fillId="4" fontId="11" numFmtId="0" xfId="0" applyAlignment="1" applyFill="1" applyFont="1">
      <alignment shrinkToFit="0" vertical="center" wrapText="1"/>
    </xf>
    <xf borderId="0" fillId="4" fontId="12" numFmtId="164" xfId="0" applyAlignment="1" applyFill="1" applyFont="1" applyNumberFormat="1">
      <alignment shrinkToFit="0" vertical="center" wrapText="1"/>
    </xf>
    <xf borderId="0" fillId="4" fontId="12" numFmtId="0" xfId="0" applyAlignment="1" applyFill="1" applyFont="1">
      <alignment shrinkToFit="0" vertical="center" wrapText="1"/>
    </xf>
    <xf borderId="0" fillId="2" fontId="13" numFmtId="0" xfId="0" applyAlignment="1" applyFill="1" applyFont="1">
      <alignment shrinkToFit="0" vertical="center" wrapText="1"/>
    </xf>
    <xf borderId="0" fillId="3" fontId="7" numFmtId="0" xfId="0" applyAlignment="1" applyFill="1" applyFont="1">
      <alignment shrinkToFit="0" vertical="center" wrapText="1"/>
    </xf>
    <xf borderId="0" fillId="6" fontId="7" numFmtId="164" xfId="0" applyAlignment="1" applyFill="1" applyFont="1" applyNumberFormat="1">
      <alignment shrinkToFit="0" vertical="center" wrapText="1"/>
    </xf>
    <xf borderId="0" fillId="4" fontId="14" numFmtId="0" xfId="0" applyAlignment="1" applyFill="1" applyFont="1">
      <alignment horizontal="center" shrinkToFit="0" vertical="center" wrapText="1"/>
    </xf>
    <xf borderId="0" fillId="3" fontId="4" numFmtId="0" xfId="0" applyAlignment="1" applyFill="1" applyFont="1">
      <alignment shrinkToFit="0" vertical="center" wrapText="1"/>
    </xf>
    <xf borderId="0" fillId="3" fontId="15" numFmtId="0" xfId="0" applyAlignment="1" applyFill="1" applyFont="1">
      <alignment shrinkToFit="0" vertical="center" wrapText="1"/>
    </xf>
  </cellXfs>
  <cellStyles count="1">
    <cellStyle xfId="0" name="Normal" builtinId="0"/>
  </cellStyles>
  <dxfs count="3">
    <dxf>
      <font/>
      <fill>
        <patternFill patternType="solid">
          <fgColor rgb="FFE4F3E9"/>
          <bgColor rgb="FFE4F3E9"/>
        </patternFill>
      </fill>
      <border/>
    </dxf>
    <dxf>
      <font/>
      <fill>
        <patternFill patternType="solid">
          <fgColor rgb="FFFFF0EB"/>
          <bgColor rgb="FFFFF0EB"/>
        </patternFill>
      </fill>
      <border/>
    </dxf>
    <dxf>
      <font/>
      <fill>
        <patternFill patternType="solid">
          <fgColor rgb="FFFFF4D7"/>
          <bgColor rgb="FFFFF4D7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6.0"/>
    <col customWidth="1" min="2" max="2" width="29.0"/>
    <col customWidth="1" min="3" max="3" width="39.0"/>
    <col customWidth="1" min="4" max="4" width="35.0"/>
    <col customWidth="1" min="5" max="5" width="27.0"/>
    <col customWidth="1" min="6" max="7" width="23.0"/>
    <col customWidth="1" min="8" max="8" width="24.0"/>
    <col customWidth="1" min="9" max="9" width="26.0"/>
    <col customWidth="1" min="10" max="10" width="23.0"/>
    <col customWidth="1" min="11" max="26" width="8.63"/>
  </cols>
  <sheetData>
    <row r="1" ht="24.75" customHeight="1">
      <c r="A1" s="2" t="s">
        <v>0</v>
      </c>
    </row>
    <row r="2" ht="24.75" customHeight="1"/>
    <row r="3" ht="27.75" customHeight="1">
      <c r="A3" s="3" t="s">
        <v>4</v>
      </c>
    </row>
    <row r="4" ht="27.0" customHeight="1">
      <c r="A4" s="4" t="s">
        <v>6</v>
      </c>
    </row>
    <row r="7" ht="33.75" customHeight="1">
      <c r="B7" s="5" t="s">
        <v>11</v>
      </c>
      <c r="C7" s="5" t="s">
        <v>14</v>
      </c>
      <c r="D7" s="5" t="s">
        <v>15</v>
      </c>
      <c r="E7" s="5" t="s">
        <v>16</v>
      </c>
      <c r="F7" s="5" t="s">
        <v>18</v>
      </c>
    </row>
    <row r="8" ht="39.75" customHeight="1">
      <c r="B8" s="7">
        <v>1.0</v>
      </c>
      <c r="C8" s="7" t="s">
        <v>23</v>
      </c>
      <c r="D8" s="7" t="s">
        <v>24</v>
      </c>
      <c r="E8" s="7" t="s">
        <v>26</v>
      </c>
      <c r="F8" s="7" t="s">
        <v>27</v>
      </c>
    </row>
    <row r="9" ht="39.75" customHeight="1">
      <c r="B9" s="7">
        <v>2.0</v>
      </c>
      <c r="C9" s="7" t="s">
        <v>29</v>
      </c>
      <c r="D9" s="7" t="s">
        <v>30</v>
      </c>
      <c r="E9" s="7" t="s">
        <v>31</v>
      </c>
      <c r="F9" s="7" t="s">
        <v>32</v>
      </c>
    </row>
    <row r="10" ht="39.75" customHeight="1">
      <c r="B10" s="7">
        <v>3.0</v>
      </c>
      <c r="C10" s="7" t="s">
        <v>34</v>
      </c>
      <c r="D10" s="7" t="s">
        <v>36</v>
      </c>
      <c r="E10" s="7" t="s">
        <v>37</v>
      </c>
      <c r="F10" s="7" t="s">
        <v>38</v>
      </c>
    </row>
    <row r="11" ht="39.75" customHeight="1">
      <c r="B11" s="7">
        <v>4.0</v>
      </c>
      <c r="C11" s="7" t="s">
        <v>40</v>
      </c>
      <c r="D11" s="7" t="s">
        <v>41</v>
      </c>
      <c r="E11" s="7" t="s">
        <v>43</v>
      </c>
      <c r="F11" s="7" t="s">
        <v>45</v>
      </c>
    </row>
    <row r="12" ht="39.75" customHeight="1">
      <c r="B12" s="7">
        <v>5.0</v>
      </c>
      <c r="C12" s="7" t="s">
        <v>46</v>
      </c>
      <c r="D12" s="7" t="s">
        <v>47</v>
      </c>
      <c r="E12" s="7" t="s">
        <v>48</v>
      </c>
      <c r="F12" s="7" t="s">
        <v>50</v>
      </c>
    </row>
    <row r="13" ht="39.75" customHeight="1">
      <c r="B13" s="7">
        <v>6.0</v>
      </c>
      <c r="C13" s="7" t="s">
        <v>51</v>
      </c>
      <c r="D13" s="7" t="s">
        <v>53</v>
      </c>
      <c r="E13" s="7" t="s">
        <v>54</v>
      </c>
      <c r="F13" s="7" t="s">
        <v>55</v>
      </c>
    </row>
    <row r="17" ht="27.0" customHeight="1">
      <c r="B17" s="10" t="s">
        <v>59</v>
      </c>
    </row>
    <row r="18" ht="27.0" customHeight="1">
      <c r="B18" s="11" t="s">
        <v>63</v>
      </c>
    </row>
    <row r="19" ht="27.0" customHeight="1">
      <c r="B19" s="11" t="s">
        <v>64</v>
      </c>
    </row>
    <row r="20" ht="27.0" customHeight="1">
      <c r="B20" s="11" t="s">
        <v>65</v>
      </c>
    </row>
    <row r="21" ht="27.0" customHeight="1">
      <c r="B21" s="11" t="s">
        <v>66</v>
      </c>
    </row>
    <row r="22" ht="27.0" customHeight="1">
      <c r="B22" s="11" t="s">
        <v>67</v>
      </c>
    </row>
    <row r="23" ht="15.75" customHeight="1"/>
    <row r="24" ht="15.75" customHeight="1"/>
    <row r="25" ht="15.75" customHeight="1"/>
    <row r="26" ht="22.5" customHeight="1">
      <c r="B26" s="13" t="s">
        <v>68</v>
      </c>
    </row>
    <row r="27" ht="22.5" customHeight="1"/>
    <row r="28" ht="22.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B21:J21"/>
    <mergeCell ref="B22:J22"/>
    <mergeCell ref="B26:J28"/>
    <mergeCell ref="A1:J2"/>
    <mergeCell ref="A3:J3"/>
    <mergeCell ref="A4:J4"/>
    <mergeCell ref="B17:J17"/>
    <mergeCell ref="B18:J18"/>
    <mergeCell ref="B19:J19"/>
    <mergeCell ref="B20:J2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3.0"/>
    <col customWidth="1" min="2" max="2" width="19.0"/>
    <col customWidth="1" min="3" max="3" width="31.0"/>
    <col customWidth="1" min="4" max="4" width="32.0"/>
    <col customWidth="1" min="5" max="5" width="30.0"/>
    <col customWidth="1" min="6" max="6" width="22.0"/>
    <col customWidth="1" min="7" max="7" width="23.0"/>
    <col customWidth="1" min="8" max="8" width="24.0"/>
    <col customWidth="1" min="9" max="10" width="25.0"/>
    <col customWidth="1" min="11" max="26" width="8.63"/>
  </cols>
  <sheetData>
    <row r="1" ht="24.75" customHeight="1">
      <c r="A1" s="1" t="s">
        <v>3</v>
      </c>
    </row>
    <row r="2" ht="24.75" customHeight="1"/>
    <row r="3" ht="27.75" customHeight="1">
      <c r="A3" s="3" t="s">
        <v>5</v>
      </c>
    </row>
    <row r="4" ht="27.0" customHeight="1">
      <c r="A4" s="4" t="s">
        <v>9</v>
      </c>
    </row>
    <row r="6" ht="21.0" customHeight="1">
      <c r="A6" s="6" t="s">
        <v>13</v>
      </c>
      <c r="D6" s="8"/>
    </row>
    <row r="7" ht="21.0" customHeight="1"/>
    <row r="9" ht="27.75" customHeight="1">
      <c r="A9" s="6" t="s">
        <v>42</v>
      </c>
      <c r="D9" s="9"/>
      <c r="F9" s="12" t="s">
        <v>62</v>
      </c>
      <c r="H9" s="8"/>
    </row>
    <row r="13" ht="33.0" customHeight="1">
      <c r="A13" s="5" t="s">
        <v>69</v>
      </c>
      <c r="B13" s="5" t="s">
        <v>71</v>
      </c>
      <c r="C13" s="5" t="s">
        <v>73</v>
      </c>
      <c r="D13" s="5" t="s">
        <v>74</v>
      </c>
      <c r="E13" s="5" t="s">
        <v>75</v>
      </c>
    </row>
    <row r="14" ht="39.75" customHeight="1">
      <c r="A14" s="7" t="s">
        <v>76</v>
      </c>
      <c r="B14" s="8"/>
      <c r="C14" s="15" t="str">
        <f>IF(OR($D$9="",B14=""),"",$D$9-B14)</f>
        <v/>
      </c>
      <c r="D14" s="8"/>
      <c r="E14" s="8" t="s">
        <v>79</v>
      </c>
    </row>
    <row r="15" ht="39.75" customHeight="1">
      <c r="A15" s="7" t="s">
        <v>80</v>
      </c>
      <c r="B15" s="8"/>
      <c r="C15" s="15" t="str">
        <f t="shared" ref="C15:C17" si="1">IF(OR(C14="",B15=""),"",C14-B15)</f>
        <v/>
      </c>
      <c r="D15" s="8"/>
      <c r="E15" s="8" t="s">
        <v>82</v>
      </c>
    </row>
    <row r="16" ht="39.75" customHeight="1">
      <c r="A16" s="7" t="s">
        <v>83</v>
      </c>
      <c r="B16" s="8"/>
      <c r="C16" s="15" t="str">
        <f t="shared" si="1"/>
        <v/>
      </c>
      <c r="D16" s="8"/>
      <c r="E16" s="8" t="s">
        <v>85</v>
      </c>
    </row>
    <row r="17" ht="39.75" customHeight="1">
      <c r="A17" s="7" t="s">
        <v>86</v>
      </c>
      <c r="B17" s="8"/>
      <c r="C17" s="15" t="str">
        <f t="shared" si="1"/>
        <v/>
      </c>
      <c r="D17" s="8"/>
      <c r="E17" s="8" t="s">
        <v>87</v>
      </c>
    </row>
    <row r="20" ht="22.5" customHeight="1">
      <c r="A20" s="6" t="s">
        <v>88</v>
      </c>
      <c r="D20" s="9"/>
      <c r="F20" s="18" t="s">
        <v>89</v>
      </c>
    </row>
    <row r="21" ht="22.5" customHeight="1"/>
    <row r="22" ht="22.5" customHeight="1">
      <c r="A22" s="6" t="s">
        <v>91</v>
      </c>
      <c r="D22" s="19" t="str">
        <f>IF(C16="","",C16)</f>
        <v/>
      </c>
    </row>
    <row r="23" ht="22.5" customHeight="1"/>
    <row r="24" ht="22.5" customHeight="1">
      <c r="A24" s="6" t="s">
        <v>93</v>
      </c>
      <c r="D24" s="20" t="str">
        <f>IF(OR(D20="",D22=""),"",D22-D20)</f>
        <v/>
      </c>
    </row>
    <row r="25" ht="15.75" customHeight="1"/>
    <row r="26" ht="15.75" customHeight="1"/>
    <row r="27" ht="15.75" customHeight="1"/>
    <row r="28" ht="24.75" customHeight="1">
      <c r="A28" s="21" t="s">
        <v>95</v>
      </c>
    </row>
    <row r="29" ht="25.5" customHeight="1">
      <c r="A29" s="22" t="s">
        <v>96</v>
      </c>
      <c r="F29" s="8"/>
    </row>
    <row r="30" ht="25.5" customHeight="1">
      <c r="A30" s="22" t="s">
        <v>98</v>
      </c>
      <c r="F30" s="8"/>
    </row>
    <row r="31" ht="25.5" customHeight="1">
      <c r="A31" s="22" t="s">
        <v>99</v>
      </c>
      <c r="F31" s="8"/>
    </row>
    <row r="32" ht="25.5" customHeight="1">
      <c r="A32" s="22" t="s">
        <v>100</v>
      </c>
      <c r="F32" s="8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">
    <mergeCell ref="F9:G9"/>
    <mergeCell ref="H9:J10"/>
    <mergeCell ref="A1:J2"/>
    <mergeCell ref="A3:J3"/>
    <mergeCell ref="A4:J4"/>
    <mergeCell ref="A6:C6"/>
    <mergeCell ref="D6:J7"/>
    <mergeCell ref="A9:C9"/>
    <mergeCell ref="D9:E9"/>
    <mergeCell ref="A20:C20"/>
    <mergeCell ref="D20:E20"/>
    <mergeCell ref="F20:J24"/>
    <mergeCell ref="A22:C22"/>
    <mergeCell ref="D22:E22"/>
    <mergeCell ref="A24:C24"/>
    <mergeCell ref="D24:E24"/>
    <mergeCell ref="A32:E32"/>
    <mergeCell ref="F32:J32"/>
    <mergeCell ref="A28:J28"/>
    <mergeCell ref="A29:E29"/>
    <mergeCell ref="F29:J29"/>
    <mergeCell ref="A30:E30"/>
    <mergeCell ref="F30:J30"/>
    <mergeCell ref="A31:E31"/>
    <mergeCell ref="F31:J3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6.0"/>
    <col customWidth="1" min="2" max="2" width="17.0"/>
    <col customWidth="1" min="3" max="3" width="33.0"/>
    <col customWidth="1" min="4" max="4" width="22.0"/>
    <col customWidth="1" min="5" max="5" width="21.0"/>
    <col customWidth="1" min="6" max="7" width="18.0"/>
    <col customWidth="1" min="8" max="8" width="13.0"/>
    <col customWidth="1" min="9" max="9" width="16.0"/>
    <col customWidth="1" min="10" max="10" width="18.0"/>
    <col customWidth="1" min="11" max="11" width="17.0"/>
    <col customWidth="1" min="12" max="12" width="20.0"/>
    <col customWidth="1" min="13" max="13" width="33.0"/>
    <col customWidth="1" min="14" max="15" width="28.0"/>
    <col customWidth="1" min="16" max="16" width="15.0"/>
    <col customWidth="1" min="17" max="17" width="19.0"/>
    <col customWidth="1" min="18" max="26" width="8.63"/>
  </cols>
  <sheetData>
    <row r="1" ht="24.75" customHeight="1">
      <c r="A1" s="1" t="s">
        <v>2</v>
      </c>
    </row>
    <row r="2" ht="24.75" customHeight="1"/>
    <row r="3" ht="27.75" customHeight="1">
      <c r="A3" s="3" t="s">
        <v>7</v>
      </c>
    </row>
    <row r="4" ht="27.0" customHeight="1">
      <c r="A4" s="4" t="s">
        <v>10</v>
      </c>
    </row>
    <row r="7" ht="43.5" customHeight="1">
      <c r="A7" s="5" t="s">
        <v>17</v>
      </c>
      <c r="B7" s="5" t="s">
        <v>19</v>
      </c>
      <c r="C7" s="5" t="s">
        <v>21</v>
      </c>
      <c r="D7" s="5" t="s">
        <v>22</v>
      </c>
      <c r="E7" s="5" t="s">
        <v>25</v>
      </c>
      <c r="F7" s="5" t="s">
        <v>28</v>
      </c>
      <c r="G7" s="5" t="s">
        <v>33</v>
      </c>
      <c r="H7" s="5" t="s">
        <v>35</v>
      </c>
      <c r="I7" s="5" t="s">
        <v>39</v>
      </c>
      <c r="J7" s="5" t="s">
        <v>44</v>
      </c>
      <c r="K7" s="5" t="s">
        <v>49</v>
      </c>
      <c r="L7" s="5" t="s">
        <v>52</v>
      </c>
      <c r="M7" s="5" t="s">
        <v>56</v>
      </c>
      <c r="N7" s="5" t="s">
        <v>57</v>
      </c>
      <c r="O7" s="5" t="s">
        <v>58</v>
      </c>
      <c r="P7" s="5" t="s">
        <v>60</v>
      </c>
      <c r="Q7" s="5" t="s">
        <v>61</v>
      </c>
    </row>
    <row r="8" ht="42.0" customHeight="1">
      <c r="A8" s="7">
        <v>1.0</v>
      </c>
      <c r="B8" s="8" t="s">
        <v>70</v>
      </c>
      <c r="C8" s="8" t="s">
        <v>72</v>
      </c>
      <c r="D8" s="8"/>
      <c r="E8" s="8"/>
      <c r="F8" s="9"/>
      <c r="G8" s="9"/>
      <c r="H8" s="8"/>
      <c r="I8" s="8"/>
      <c r="J8" s="8" t="s">
        <v>77</v>
      </c>
      <c r="K8" s="16" t="str">
        <f t="shared" ref="K8:K41" si="1">IF(G8="","",IF(J8="完了","完了",IF(G8&lt;TODAY(),"期限超過",IF(G8=TODAY(),"本日期限","予定内"))))</f>
        <v/>
      </c>
      <c r="L8" s="8"/>
      <c r="M8" s="8"/>
      <c r="N8" s="8"/>
      <c r="O8" s="8"/>
      <c r="P8" s="8" t="s">
        <v>81</v>
      </c>
      <c r="Q8" s="9"/>
    </row>
    <row r="9" ht="42.0" customHeight="1">
      <c r="A9" s="7">
        <v>2.0</v>
      </c>
      <c r="B9" s="8" t="s">
        <v>70</v>
      </c>
      <c r="C9" s="8" t="s">
        <v>84</v>
      </c>
      <c r="D9" s="8"/>
      <c r="E9" s="8"/>
      <c r="F9" s="9"/>
      <c r="G9" s="9"/>
      <c r="H9" s="8"/>
      <c r="I9" s="8"/>
      <c r="J9" s="8" t="s">
        <v>77</v>
      </c>
      <c r="K9" s="16" t="str">
        <f t="shared" si="1"/>
        <v/>
      </c>
      <c r="L9" s="8"/>
      <c r="M9" s="8"/>
      <c r="N9" s="8"/>
      <c r="O9" s="8"/>
      <c r="P9" s="8" t="s">
        <v>81</v>
      </c>
      <c r="Q9" s="9"/>
    </row>
    <row r="10" ht="42.0" customHeight="1">
      <c r="A10" s="7">
        <v>3.0</v>
      </c>
      <c r="B10" s="8" t="s">
        <v>70</v>
      </c>
      <c r="C10" s="8" t="s">
        <v>90</v>
      </c>
      <c r="D10" s="8"/>
      <c r="E10" s="8"/>
      <c r="F10" s="9"/>
      <c r="G10" s="9"/>
      <c r="H10" s="8"/>
      <c r="I10" s="8"/>
      <c r="J10" s="8" t="s">
        <v>77</v>
      </c>
      <c r="K10" s="16" t="str">
        <f t="shared" si="1"/>
        <v/>
      </c>
      <c r="L10" s="8"/>
      <c r="M10" s="8"/>
      <c r="N10" s="8"/>
      <c r="O10" s="8"/>
      <c r="P10" s="8" t="s">
        <v>81</v>
      </c>
      <c r="Q10" s="9"/>
    </row>
    <row r="11" ht="42.0" customHeight="1">
      <c r="A11" s="7">
        <v>4.0</v>
      </c>
      <c r="B11" s="8" t="s">
        <v>70</v>
      </c>
      <c r="C11" s="8" t="s">
        <v>92</v>
      </c>
      <c r="D11" s="8"/>
      <c r="E11" s="8"/>
      <c r="F11" s="9"/>
      <c r="G11" s="9"/>
      <c r="H11" s="8"/>
      <c r="I11" s="8"/>
      <c r="J11" s="8" t="s">
        <v>77</v>
      </c>
      <c r="K11" s="16" t="str">
        <f t="shared" si="1"/>
        <v/>
      </c>
      <c r="L11" s="8"/>
      <c r="M11" s="8"/>
      <c r="N11" s="8"/>
      <c r="O11" s="8"/>
      <c r="P11" s="8" t="s">
        <v>81</v>
      </c>
      <c r="Q11" s="9"/>
    </row>
    <row r="12" ht="42.0" customHeight="1">
      <c r="A12" s="7">
        <v>5.0</v>
      </c>
      <c r="B12" s="8" t="s">
        <v>70</v>
      </c>
      <c r="C12" s="8" t="s">
        <v>94</v>
      </c>
      <c r="D12" s="8"/>
      <c r="E12" s="8"/>
      <c r="F12" s="9"/>
      <c r="G12" s="9"/>
      <c r="H12" s="8"/>
      <c r="I12" s="8"/>
      <c r="J12" s="8" t="s">
        <v>77</v>
      </c>
      <c r="K12" s="16" t="str">
        <f t="shared" si="1"/>
        <v/>
      </c>
      <c r="L12" s="8"/>
      <c r="M12" s="8"/>
      <c r="N12" s="8"/>
      <c r="O12" s="8"/>
      <c r="P12" s="8" t="s">
        <v>81</v>
      </c>
      <c r="Q12" s="9"/>
    </row>
    <row r="13" ht="42.0" customHeight="1">
      <c r="A13" s="7">
        <v>6.0</v>
      </c>
      <c r="B13" s="8" t="s">
        <v>70</v>
      </c>
      <c r="C13" s="8" t="s">
        <v>97</v>
      </c>
      <c r="D13" s="8"/>
      <c r="E13" s="8"/>
      <c r="F13" s="9"/>
      <c r="G13" s="9"/>
      <c r="H13" s="8"/>
      <c r="I13" s="8"/>
      <c r="J13" s="8" t="s">
        <v>77</v>
      </c>
      <c r="K13" s="16" t="str">
        <f t="shared" si="1"/>
        <v/>
      </c>
      <c r="L13" s="8"/>
      <c r="M13" s="8"/>
      <c r="N13" s="8"/>
      <c r="O13" s="8"/>
      <c r="P13" s="8" t="s">
        <v>81</v>
      </c>
      <c r="Q13" s="9"/>
    </row>
    <row r="14" ht="42.0" customHeight="1">
      <c r="A14" s="7">
        <v>7.0</v>
      </c>
      <c r="B14" s="8" t="s">
        <v>70</v>
      </c>
      <c r="C14" s="8" t="s">
        <v>101</v>
      </c>
      <c r="D14" s="8"/>
      <c r="E14" s="8"/>
      <c r="F14" s="9"/>
      <c r="G14" s="9"/>
      <c r="H14" s="8"/>
      <c r="I14" s="8"/>
      <c r="J14" s="8" t="s">
        <v>77</v>
      </c>
      <c r="K14" s="16" t="str">
        <f t="shared" si="1"/>
        <v/>
      </c>
      <c r="L14" s="8"/>
      <c r="M14" s="8"/>
      <c r="N14" s="8"/>
      <c r="O14" s="8"/>
      <c r="P14" s="8" t="s">
        <v>81</v>
      </c>
      <c r="Q14" s="9"/>
    </row>
    <row r="15" ht="42.0" customHeight="1">
      <c r="A15" s="7">
        <v>8.0</v>
      </c>
      <c r="B15" s="8" t="s">
        <v>102</v>
      </c>
      <c r="C15" s="8" t="s">
        <v>103</v>
      </c>
      <c r="D15" s="8"/>
      <c r="E15" s="8"/>
      <c r="F15" s="9"/>
      <c r="G15" s="9"/>
      <c r="H15" s="8"/>
      <c r="I15" s="8"/>
      <c r="J15" s="8" t="s">
        <v>77</v>
      </c>
      <c r="K15" s="16" t="str">
        <f t="shared" si="1"/>
        <v/>
      </c>
      <c r="L15" s="8"/>
      <c r="M15" s="8"/>
      <c r="N15" s="8"/>
      <c r="O15" s="8"/>
      <c r="P15" s="8" t="s">
        <v>81</v>
      </c>
      <c r="Q15" s="9"/>
    </row>
    <row r="16" ht="42.0" customHeight="1">
      <c r="A16" s="7">
        <v>9.0</v>
      </c>
      <c r="B16" s="8" t="s">
        <v>102</v>
      </c>
      <c r="C16" s="8" t="s">
        <v>104</v>
      </c>
      <c r="D16" s="8"/>
      <c r="E16" s="8"/>
      <c r="F16" s="9"/>
      <c r="G16" s="9"/>
      <c r="H16" s="8"/>
      <c r="I16" s="8"/>
      <c r="J16" s="8" t="s">
        <v>77</v>
      </c>
      <c r="K16" s="16" t="str">
        <f t="shared" si="1"/>
        <v/>
      </c>
      <c r="L16" s="8"/>
      <c r="M16" s="8"/>
      <c r="N16" s="8"/>
      <c r="O16" s="8"/>
      <c r="P16" s="8" t="s">
        <v>81</v>
      </c>
      <c r="Q16" s="9"/>
    </row>
    <row r="17" ht="42.0" customHeight="1">
      <c r="A17" s="7">
        <v>10.0</v>
      </c>
      <c r="B17" s="8" t="s">
        <v>102</v>
      </c>
      <c r="C17" s="8" t="s">
        <v>105</v>
      </c>
      <c r="D17" s="8"/>
      <c r="E17" s="8"/>
      <c r="F17" s="9"/>
      <c r="G17" s="9"/>
      <c r="H17" s="8"/>
      <c r="I17" s="8"/>
      <c r="J17" s="8" t="s">
        <v>77</v>
      </c>
      <c r="K17" s="16" t="str">
        <f t="shared" si="1"/>
        <v/>
      </c>
      <c r="L17" s="8"/>
      <c r="M17" s="8"/>
      <c r="N17" s="8"/>
      <c r="O17" s="8"/>
      <c r="P17" s="8" t="s">
        <v>81</v>
      </c>
      <c r="Q17" s="9"/>
    </row>
    <row r="18" ht="42.0" customHeight="1">
      <c r="A18" s="7">
        <v>11.0</v>
      </c>
      <c r="B18" s="8" t="s">
        <v>102</v>
      </c>
      <c r="C18" s="8" t="s">
        <v>106</v>
      </c>
      <c r="D18" s="8"/>
      <c r="E18" s="8"/>
      <c r="F18" s="9"/>
      <c r="G18" s="9"/>
      <c r="H18" s="8"/>
      <c r="I18" s="8"/>
      <c r="J18" s="8" t="s">
        <v>77</v>
      </c>
      <c r="K18" s="16" t="str">
        <f t="shared" si="1"/>
        <v/>
      </c>
      <c r="L18" s="8"/>
      <c r="M18" s="8"/>
      <c r="N18" s="8"/>
      <c r="O18" s="8"/>
      <c r="P18" s="8" t="s">
        <v>81</v>
      </c>
      <c r="Q18" s="9"/>
    </row>
    <row r="19" ht="42.0" customHeight="1">
      <c r="A19" s="7">
        <v>12.0</v>
      </c>
      <c r="B19" s="8" t="s">
        <v>102</v>
      </c>
      <c r="C19" s="8" t="s">
        <v>107</v>
      </c>
      <c r="D19" s="8"/>
      <c r="E19" s="8"/>
      <c r="F19" s="9"/>
      <c r="G19" s="9"/>
      <c r="H19" s="8"/>
      <c r="I19" s="8"/>
      <c r="J19" s="8" t="s">
        <v>77</v>
      </c>
      <c r="K19" s="16" t="str">
        <f t="shared" si="1"/>
        <v/>
      </c>
      <c r="L19" s="8"/>
      <c r="M19" s="8"/>
      <c r="N19" s="8"/>
      <c r="O19" s="8"/>
      <c r="P19" s="8" t="s">
        <v>81</v>
      </c>
      <c r="Q19" s="9"/>
    </row>
    <row r="20" ht="42.0" customHeight="1">
      <c r="A20" s="7">
        <v>13.0</v>
      </c>
      <c r="B20" s="8" t="s">
        <v>102</v>
      </c>
      <c r="C20" s="8" t="s">
        <v>108</v>
      </c>
      <c r="D20" s="8"/>
      <c r="E20" s="8"/>
      <c r="F20" s="9"/>
      <c r="G20" s="9"/>
      <c r="H20" s="8"/>
      <c r="I20" s="8"/>
      <c r="J20" s="8" t="s">
        <v>77</v>
      </c>
      <c r="K20" s="16" t="str">
        <f t="shared" si="1"/>
        <v/>
      </c>
      <c r="L20" s="8"/>
      <c r="M20" s="8"/>
      <c r="N20" s="8"/>
      <c r="O20" s="8"/>
      <c r="P20" s="8" t="s">
        <v>81</v>
      </c>
      <c r="Q20" s="9"/>
    </row>
    <row r="21" ht="42.0" customHeight="1">
      <c r="A21" s="7">
        <v>14.0</v>
      </c>
      <c r="B21" s="8" t="s">
        <v>102</v>
      </c>
      <c r="C21" s="8" t="s">
        <v>109</v>
      </c>
      <c r="D21" s="8"/>
      <c r="E21" s="8"/>
      <c r="F21" s="9"/>
      <c r="G21" s="9"/>
      <c r="H21" s="8"/>
      <c r="I21" s="8"/>
      <c r="J21" s="8" t="s">
        <v>77</v>
      </c>
      <c r="K21" s="16" t="str">
        <f t="shared" si="1"/>
        <v/>
      </c>
      <c r="L21" s="8"/>
      <c r="M21" s="8"/>
      <c r="N21" s="8"/>
      <c r="O21" s="8"/>
      <c r="P21" s="8" t="s">
        <v>81</v>
      </c>
      <c r="Q21" s="9"/>
    </row>
    <row r="22" ht="42.0" customHeight="1">
      <c r="A22" s="7">
        <v>15.0</v>
      </c>
      <c r="B22" s="8" t="s">
        <v>110</v>
      </c>
      <c r="C22" s="8" t="s">
        <v>111</v>
      </c>
      <c r="D22" s="8"/>
      <c r="E22" s="8"/>
      <c r="F22" s="9"/>
      <c r="G22" s="9"/>
      <c r="H22" s="8"/>
      <c r="I22" s="8"/>
      <c r="J22" s="8" t="s">
        <v>77</v>
      </c>
      <c r="K22" s="16" t="str">
        <f t="shared" si="1"/>
        <v/>
      </c>
      <c r="L22" s="8"/>
      <c r="M22" s="8"/>
      <c r="N22" s="8"/>
      <c r="O22" s="8"/>
      <c r="P22" s="8" t="s">
        <v>81</v>
      </c>
      <c r="Q22" s="9"/>
    </row>
    <row r="23" ht="42.0" customHeight="1">
      <c r="A23" s="7">
        <v>16.0</v>
      </c>
      <c r="B23" s="8" t="s">
        <v>110</v>
      </c>
      <c r="C23" s="8" t="s">
        <v>112</v>
      </c>
      <c r="D23" s="8"/>
      <c r="E23" s="8"/>
      <c r="F23" s="9"/>
      <c r="G23" s="9"/>
      <c r="H23" s="8"/>
      <c r="I23" s="8"/>
      <c r="J23" s="8" t="s">
        <v>77</v>
      </c>
      <c r="K23" s="16" t="str">
        <f t="shared" si="1"/>
        <v/>
      </c>
      <c r="L23" s="8"/>
      <c r="M23" s="8"/>
      <c r="N23" s="8"/>
      <c r="O23" s="8"/>
      <c r="P23" s="8" t="s">
        <v>81</v>
      </c>
      <c r="Q23" s="9"/>
    </row>
    <row r="24" ht="42.0" customHeight="1">
      <c r="A24" s="7">
        <v>17.0</v>
      </c>
      <c r="B24" s="8" t="s">
        <v>110</v>
      </c>
      <c r="C24" s="8" t="s">
        <v>113</v>
      </c>
      <c r="D24" s="8"/>
      <c r="E24" s="8"/>
      <c r="F24" s="9"/>
      <c r="G24" s="9"/>
      <c r="H24" s="8"/>
      <c r="I24" s="8"/>
      <c r="J24" s="8" t="s">
        <v>77</v>
      </c>
      <c r="K24" s="16" t="str">
        <f t="shared" si="1"/>
        <v/>
      </c>
      <c r="L24" s="8"/>
      <c r="M24" s="8"/>
      <c r="N24" s="8"/>
      <c r="O24" s="8"/>
      <c r="P24" s="8" t="s">
        <v>81</v>
      </c>
      <c r="Q24" s="9"/>
    </row>
    <row r="25" ht="42.0" customHeight="1">
      <c r="A25" s="7">
        <v>18.0</v>
      </c>
      <c r="B25" s="8" t="s">
        <v>110</v>
      </c>
      <c r="C25" s="8" t="s">
        <v>114</v>
      </c>
      <c r="D25" s="8"/>
      <c r="E25" s="8"/>
      <c r="F25" s="9"/>
      <c r="G25" s="9"/>
      <c r="H25" s="8"/>
      <c r="I25" s="8"/>
      <c r="J25" s="8" t="s">
        <v>77</v>
      </c>
      <c r="K25" s="16" t="str">
        <f t="shared" si="1"/>
        <v/>
      </c>
      <c r="L25" s="8"/>
      <c r="M25" s="8"/>
      <c r="N25" s="8"/>
      <c r="O25" s="8"/>
      <c r="P25" s="8" t="s">
        <v>81</v>
      </c>
      <c r="Q25" s="9"/>
    </row>
    <row r="26" ht="42.0" customHeight="1">
      <c r="A26" s="7">
        <v>19.0</v>
      </c>
      <c r="B26" s="8" t="s">
        <v>110</v>
      </c>
      <c r="C26" s="8" t="s">
        <v>115</v>
      </c>
      <c r="D26" s="8"/>
      <c r="E26" s="8"/>
      <c r="F26" s="9"/>
      <c r="G26" s="9"/>
      <c r="H26" s="8"/>
      <c r="I26" s="8"/>
      <c r="J26" s="8" t="s">
        <v>77</v>
      </c>
      <c r="K26" s="16" t="str">
        <f t="shared" si="1"/>
        <v/>
      </c>
      <c r="L26" s="8"/>
      <c r="M26" s="8"/>
      <c r="N26" s="8"/>
      <c r="O26" s="8"/>
      <c r="P26" s="8" t="s">
        <v>81</v>
      </c>
      <c r="Q26" s="9"/>
    </row>
    <row r="27" ht="42.0" customHeight="1">
      <c r="A27" s="7">
        <v>20.0</v>
      </c>
      <c r="B27" s="8" t="s">
        <v>110</v>
      </c>
      <c r="C27" s="8" t="s">
        <v>116</v>
      </c>
      <c r="D27" s="8"/>
      <c r="E27" s="8"/>
      <c r="F27" s="9"/>
      <c r="G27" s="9"/>
      <c r="H27" s="8"/>
      <c r="I27" s="8"/>
      <c r="J27" s="8" t="s">
        <v>77</v>
      </c>
      <c r="K27" s="16" t="str">
        <f t="shared" si="1"/>
        <v/>
      </c>
      <c r="L27" s="8"/>
      <c r="M27" s="8"/>
      <c r="N27" s="8"/>
      <c r="O27" s="8"/>
      <c r="P27" s="8" t="s">
        <v>81</v>
      </c>
      <c r="Q27" s="9"/>
    </row>
    <row r="28" ht="42.0" customHeight="1">
      <c r="A28" s="7">
        <v>21.0</v>
      </c>
      <c r="B28" s="8" t="s">
        <v>117</v>
      </c>
      <c r="C28" s="8" t="s">
        <v>118</v>
      </c>
      <c r="D28" s="8"/>
      <c r="E28" s="8"/>
      <c r="F28" s="9"/>
      <c r="G28" s="9"/>
      <c r="H28" s="8"/>
      <c r="I28" s="8"/>
      <c r="J28" s="8" t="s">
        <v>77</v>
      </c>
      <c r="K28" s="16" t="str">
        <f t="shared" si="1"/>
        <v/>
      </c>
      <c r="L28" s="8"/>
      <c r="M28" s="8"/>
      <c r="N28" s="8"/>
      <c r="O28" s="8"/>
      <c r="P28" s="8" t="s">
        <v>81</v>
      </c>
      <c r="Q28" s="9"/>
    </row>
    <row r="29" ht="42.0" customHeight="1">
      <c r="A29" s="7">
        <v>22.0</v>
      </c>
      <c r="B29" s="8"/>
      <c r="C29" s="8"/>
      <c r="D29" s="8"/>
      <c r="E29" s="8"/>
      <c r="F29" s="9"/>
      <c r="G29" s="9"/>
      <c r="H29" s="8"/>
      <c r="I29" s="8"/>
      <c r="J29" s="8"/>
      <c r="K29" s="16" t="str">
        <f t="shared" si="1"/>
        <v/>
      </c>
      <c r="L29" s="8"/>
      <c r="M29" s="8"/>
      <c r="N29" s="8"/>
      <c r="O29" s="8"/>
      <c r="P29" s="8"/>
      <c r="Q29" s="9"/>
    </row>
    <row r="30" ht="42.0" customHeight="1">
      <c r="A30" s="7">
        <v>23.0</v>
      </c>
      <c r="B30" s="8"/>
      <c r="C30" s="8"/>
      <c r="D30" s="8"/>
      <c r="E30" s="8"/>
      <c r="F30" s="9"/>
      <c r="G30" s="9"/>
      <c r="H30" s="8"/>
      <c r="I30" s="8"/>
      <c r="J30" s="8"/>
      <c r="K30" s="16" t="str">
        <f t="shared" si="1"/>
        <v/>
      </c>
      <c r="L30" s="8"/>
      <c r="M30" s="8"/>
      <c r="N30" s="8"/>
      <c r="O30" s="8"/>
      <c r="P30" s="8"/>
      <c r="Q30" s="9"/>
    </row>
    <row r="31" ht="42.0" customHeight="1">
      <c r="A31" s="7">
        <v>24.0</v>
      </c>
      <c r="B31" s="8"/>
      <c r="C31" s="8"/>
      <c r="D31" s="8"/>
      <c r="E31" s="8"/>
      <c r="F31" s="9"/>
      <c r="G31" s="9"/>
      <c r="H31" s="8"/>
      <c r="I31" s="8"/>
      <c r="J31" s="8"/>
      <c r="K31" s="16" t="str">
        <f t="shared" si="1"/>
        <v/>
      </c>
      <c r="L31" s="8"/>
      <c r="M31" s="8"/>
      <c r="N31" s="8"/>
      <c r="O31" s="8"/>
      <c r="P31" s="8"/>
      <c r="Q31" s="9"/>
    </row>
    <row r="32" ht="42.0" customHeight="1">
      <c r="A32" s="7">
        <v>25.0</v>
      </c>
      <c r="B32" s="8"/>
      <c r="C32" s="8"/>
      <c r="D32" s="8"/>
      <c r="E32" s="8"/>
      <c r="F32" s="9"/>
      <c r="G32" s="9"/>
      <c r="H32" s="8"/>
      <c r="I32" s="8"/>
      <c r="J32" s="8"/>
      <c r="K32" s="16" t="str">
        <f t="shared" si="1"/>
        <v/>
      </c>
      <c r="L32" s="8"/>
      <c r="M32" s="8"/>
      <c r="N32" s="8"/>
      <c r="O32" s="8"/>
      <c r="P32" s="8"/>
      <c r="Q32" s="9"/>
    </row>
    <row r="33" ht="42.0" customHeight="1">
      <c r="A33" s="7">
        <v>26.0</v>
      </c>
      <c r="B33" s="8"/>
      <c r="C33" s="8"/>
      <c r="D33" s="8"/>
      <c r="E33" s="8"/>
      <c r="F33" s="9"/>
      <c r="G33" s="9"/>
      <c r="H33" s="8"/>
      <c r="I33" s="8"/>
      <c r="J33" s="8"/>
      <c r="K33" s="16" t="str">
        <f t="shared" si="1"/>
        <v/>
      </c>
      <c r="L33" s="8"/>
      <c r="M33" s="8"/>
      <c r="N33" s="8"/>
      <c r="O33" s="8"/>
      <c r="P33" s="8"/>
      <c r="Q33" s="9"/>
    </row>
    <row r="34" ht="42.0" customHeight="1">
      <c r="A34" s="7">
        <v>27.0</v>
      </c>
      <c r="B34" s="8"/>
      <c r="C34" s="8"/>
      <c r="D34" s="8"/>
      <c r="E34" s="8"/>
      <c r="F34" s="9"/>
      <c r="G34" s="9"/>
      <c r="H34" s="8"/>
      <c r="I34" s="8"/>
      <c r="J34" s="8"/>
      <c r="K34" s="16" t="str">
        <f t="shared" si="1"/>
        <v/>
      </c>
      <c r="L34" s="8"/>
      <c r="M34" s="8"/>
      <c r="N34" s="8"/>
      <c r="O34" s="8"/>
      <c r="P34" s="8"/>
      <c r="Q34" s="9"/>
    </row>
    <row r="35" ht="42.0" customHeight="1">
      <c r="A35" s="7">
        <v>28.0</v>
      </c>
      <c r="B35" s="8"/>
      <c r="C35" s="8"/>
      <c r="D35" s="8"/>
      <c r="E35" s="8"/>
      <c r="F35" s="9"/>
      <c r="G35" s="9"/>
      <c r="H35" s="8"/>
      <c r="I35" s="8"/>
      <c r="J35" s="8"/>
      <c r="K35" s="16" t="str">
        <f t="shared" si="1"/>
        <v/>
      </c>
      <c r="L35" s="8"/>
      <c r="M35" s="8"/>
      <c r="N35" s="8"/>
      <c r="O35" s="8"/>
      <c r="P35" s="8"/>
      <c r="Q35" s="9"/>
    </row>
    <row r="36" ht="42.0" customHeight="1">
      <c r="A36" s="7">
        <v>29.0</v>
      </c>
      <c r="B36" s="8"/>
      <c r="C36" s="8"/>
      <c r="D36" s="8"/>
      <c r="E36" s="8"/>
      <c r="F36" s="9"/>
      <c r="G36" s="9"/>
      <c r="H36" s="8"/>
      <c r="I36" s="8"/>
      <c r="J36" s="8"/>
      <c r="K36" s="16" t="str">
        <f t="shared" si="1"/>
        <v/>
      </c>
      <c r="L36" s="8"/>
      <c r="M36" s="8"/>
      <c r="N36" s="8"/>
      <c r="O36" s="8"/>
      <c r="P36" s="8"/>
      <c r="Q36" s="9"/>
    </row>
    <row r="37" ht="42.0" customHeight="1">
      <c r="A37" s="7">
        <v>30.0</v>
      </c>
      <c r="B37" s="8"/>
      <c r="C37" s="8"/>
      <c r="D37" s="8"/>
      <c r="E37" s="8"/>
      <c r="F37" s="9"/>
      <c r="G37" s="9"/>
      <c r="H37" s="8"/>
      <c r="I37" s="8"/>
      <c r="J37" s="8"/>
      <c r="K37" s="16" t="str">
        <f t="shared" si="1"/>
        <v/>
      </c>
      <c r="L37" s="8"/>
      <c r="M37" s="8"/>
      <c r="N37" s="8"/>
      <c r="O37" s="8"/>
      <c r="P37" s="8"/>
      <c r="Q37" s="9"/>
    </row>
    <row r="38" ht="42.0" customHeight="1">
      <c r="A38" s="7">
        <v>31.0</v>
      </c>
      <c r="B38" s="8"/>
      <c r="C38" s="8"/>
      <c r="D38" s="8"/>
      <c r="E38" s="8"/>
      <c r="F38" s="9"/>
      <c r="G38" s="9"/>
      <c r="H38" s="8"/>
      <c r="I38" s="8"/>
      <c r="J38" s="8"/>
      <c r="K38" s="16" t="str">
        <f t="shared" si="1"/>
        <v/>
      </c>
      <c r="L38" s="8"/>
      <c r="M38" s="8"/>
      <c r="N38" s="8"/>
      <c r="O38" s="8"/>
      <c r="P38" s="8"/>
      <c r="Q38" s="9"/>
    </row>
    <row r="39" ht="42.0" customHeight="1">
      <c r="A39" s="7">
        <v>32.0</v>
      </c>
      <c r="B39" s="8"/>
      <c r="C39" s="8"/>
      <c r="D39" s="8"/>
      <c r="E39" s="8"/>
      <c r="F39" s="9"/>
      <c r="G39" s="9"/>
      <c r="H39" s="8"/>
      <c r="I39" s="8"/>
      <c r="J39" s="8"/>
      <c r="K39" s="16" t="str">
        <f t="shared" si="1"/>
        <v/>
      </c>
      <c r="L39" s="8"/>
      <c r="M39" s="8"/>
      <c r="N39" s="8"/>
      <c r="O39" s="8"/>
      <c r="P39" s="8"/>
      <c r="Q39" s="9"/>
    </row>
    <row r="40" ht="42.0" customHeight="1">
      <c r="A40" s="7">
        <v>33.0</v>
      </c>
      <c r="B40" s="8"/>
      <c r="C40" s="8"/>
      <c r="D40" s="8"/>
      <c r="E40" s="8"/>
      <c r="F40" s="9"/>
      <c r="G40" s="9"/>
      <c r="H40" s="8"/>
      <c r="I40" s="8"/>
      <c r="J40" s="8"/>
      <c r="K40" s="16" t="str">
        <f t="shared" si="1"/>
        <v/>
      </c>
      <c r="L40" s="8"/>
      <c r="M40" s="8"/>
      <c r="N40" s="8"/>
      <c r="O40" s="8"/>
      <c r="P40" s="8"/>
      <c r="Q40" s="9"/>
    </row>
    <row r="41" ht="42.0" customHeight="1">
      <c r="A41" s="7">
        <v>34.0</v>
      </c>
      <c r="B41" s="8"/>
      <c r="C41" s="8"/>
      <c r="D41" s="8"/>
      <c r="E41" s="8"/>
      <c r="F41" s="9"/>
      <c r="G41" s="9"/>
      <c r="H41" s="8"/>
      <c r="I41" s="8"/>
      <c r="J41" s="8"/>
      <c r="K41" s="16" t="str">
        <f t="shared" si="1"/>
        <v/>
      </c>
      <c r="L41" s="8"/>
      <c r="M41" s="8"/>
      <c r="N41" s="8"/>
      <c r="O41" s="8"/>
      <c r="P41" s="8"/>
      <c r="Q41" s="9"/>
    </row>
    <row r="42" ht="15.75" customHeight="1"/>
    <row r="43" ht="15.75" customHeight="1"/>
    <row r="44" ht="21.75" customHeight="1">
      <c r="A44" s="25" t="s">
        <v>119</v>
      </c>
    </row>
    <row r="45" ht="21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Q2"/>
    <mergeCell ref="A3:Q3"/>
    <mergeCell ref="A4:Q4"/>
    <mergeCell ref="A44:Q45"/>
  </mergeCells>
  <conditionalFormatting sqref="K8:K41">
    <cfRule type="expression" dxfId="1" priority="1">
      <formula>K8="期限超過"</formula>
    </cfRule>
  </conditionalFormatting>
  <conditionalFormatting sqref="J8:J41">
    <cfRule type="expression" dxfId="0" priority="2">
      <formula>J8="完了"</formula>
    </cfRule>
  </conditionalFormatting>
  <dataValidations>
    <dataValidation type="list" allowBlank="1" sqref="J8:J41">
      <formula1>"未着手,進行中,レビュー中,完了,保留"</formula1>
    </dataValidation>
    <dataValidation type="list" allowBlank="1" sqref="B8:B41">
      <formula1>"Decision,Paper,導入,Value,その他"</formula1>
    </dataValidation>
    <dataValidation type="list" allowBlank="1" sqref="P8:P41">
      <formula1>"合意済,確認中,未確認"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7.0"/>
    <col customWidth="1" min="2" max="2" width="18.0"/>
    <col customWidth="1" min="3" max="3" width="32.0"/>
    <col customWidth="1" min="4" max="5" width="18.0"/>
    <col customWidth="1" min="6" max="21" width="9.0"/>
    <col customWidth="1" min="22" max="26" width="8.63"/>
  </cols>
  <sheetData>
    <row r="1" ht="24.75" customHeight="1">
      <c r="A1" s="1" t="s">
        <v>1</v>
      </c>
    </row>
    <row r="2" ht="24.75" customHeight="1"/>
    <row r="3" ht="27.75" customHeight="1">
      <c r="A3" s="3" t="s">
        <v>8</v>
      </c>
    </row>
    <row r="4" ht="27.0" customHeight="1">
      <c r="A4" s="4" t="s">
        <v>12</v>
      </c>
    </row>
    <row r="6" ht="25.5" customHeight="1">
      <c r="A6" s="6" t="s">
        <v>20</v>
      </c>
      <c r="B6" s="14" t="str">
        <f>IF(COUNT('02_工程表'!$F$8:$F$41)=0,"",MIN('02_工程表'!$F$8:$F$41))</f>
        <v/>
      </c>
      <c r="C6" s="6"/>
    </row>
    <row r="8" ht="31.5" customHeight="1">
      <c r="A8" s="5" t="s">
        <v>17</v>
      </c>
      <c r="B8" s="5" t="s">
        <v>19</v>
      </c>
      <c r="C8" s="5" t="s">
        <v>78</v>
      </c>
      <c r="D8" s="5" t="s">
        <v>28</v>
      </c>
      <c r="E8" s="5" t="s">
        <v>33</v>
      </c>
      <c r="F8" s="17" t="str">
        <f>IF($B$6="","",$B$6+7*(5-5))</f>
        <v/>
      </c>
      <c r="G8" s="17" t="str">
        <f>IF($B$6="","",$B$6+7*(6-5))</f>
        <v/>
      </c>
      <c r="H8" s="17" t="str">
        <f>IF($B$6="","",$B$6+7*(7-5))</f>
        <v/>
      </c>
      <c r="I8" s="17" t="str">
        <f>IF($B$6="","",$B$6+7*(8-5))</f>
        <v/>
      </c>
      <c r="J8" s="17" t="str">
        <f>IF($B$6="","",$B$6+7*(9-5))</f>
        <v/>
      </c>
      <c r="K8" s="17" t="str">
        <f>IF($B$6="","",$B$6+7*(10-5))</f>
        <v/>
      </c>
      <c r="L8" s="17" t="str">
        <f>IF($B$6="","",$B$6+7*(11-5))</f>
        <v/>
      </c>
      <c r="M8" s="17" t="str">
        <f>IF($B$6="","",$B$6+7*(12-5))</f>
        <v/>
      </c>
      <c r="N8" s="17" t="str">
        <f>IF($B$6="","",$B$6+7*(13-5))</f>
        <v/>
      </c>
      <c r="O8" s="17" t="str">
        <f>IF($B$6="","",$B$6+7*(14-5))</f>
        <v/>
      </c>
      <c r="P8" s="17" t="str">
        <f>IF($B$6="","",$B$6+7*(15-5))</f>
        <v/>
      </c>
      <c r="Q8" s="17" t="str">
        <f>IF($B$6="","",$B$6+7*(16-5))</f>
        <v/>
      </c>
      <c r="R8" s="17" t="str">
        <f>IF($B$6="","",$B$6+7*(17-5))</f>
        <v/>
      </c>
      <c r="S8" s="17" t="str">
        <f>IF($B$6="","",$B$6+7*(18-5))</f>
        <v/>
      </c>
      <c r="T8" s="17" t="str">
        <f>IF($B$6="","",$B$6+7*(19-5))</f>
        <v/>
      </c>
      <c r="U8" s="17" t="str">
        <f>IF($B$6="","",$B$6+7*(20-5))</f>
        <v/>
      </c>
    </row>
    <row r="9" ht="30.0" customHeight="1">
      <c r="A9" s="7">
        <f>'02_工程表'!A8</f>
        <v>1</v>
      </c>
      <c r="B9" s="7" t="str">
        <f>'02_工程表'!B8</f>
        <v>Decision</v>
      </c>
      <c r="C9" s="7" t="str">
        <f>'02_工程表'!C8</f>
        <v>投資目的／Value・Issueの確認</v>
      </c>
      <c r="D9" s="23" t="str">
        <f>IF('02_工程表'!F8&gt;0,'02_工程表'!F8,"")</f>
        <v/>
      </c>
      <c r="E9" s="23" t="str">
        <f>IF('02_工程表'!G8&gt;0,'02_工程表'!G8,"")</f>
        <v/>
      </c>
      <c r="F9" s="24" t="str">
        <f t="shared" ref="F9:U9" si="1">IF(OR($D9="",$E9="",F$8=""),"",IF(AND($D9&lt;F$8+7,$E9&gt;=F$8),"■",""))</f>
        <v/>
      </c>
      <c r="G9" s="24" t="str">
        <f t="shared" si="1"/>
        <v/>
      </c>
      <c r="H9" s="24" t="str">
        <f t="shared" si="1"/>
        <v/>
      </c>
      <c r="I9" s="24" t="str">
        <f t="shared" si="1"/>
        <v/>
      </c>
      <c r="J9" s="24" t="str">
        <f t="shared" si="1"/>
        <v/>
      </c>
      <c r="K9" s="24" t="str">
        <f t="shared" si="1"/>
        <v/>
      </c>
      <c r="L9" s="24" t="str">
        <f t="shared" si="1"/>
        <v/>
      </c>
      <c r="M9" s="24" t="str">
        <f t="shared" si="1"/>
        <v/>
      </c>
      <c r="N9" s="24" t="str">
        <f t="shared" si="1"/>
        <v/>
      </c>
      <c r="O9" s="24" t="str">
        <f t="shared" si="1"/>
        <v/>
      </c>
      <c r="P9" s="24" t="str">
        <f t="shared" si="1"/>
        <v/>
      </c>
      <c r="Q9" s="24" t="str">
        <f t="shared" si="1"/>
        <v/>
      </c>
      <c r="R9" s="24" t="str">
        <f t="shared" si="1"/>
        <v/>
      </c>
      <c r="S9" s="24" t="str">
        <f t="shared" si="1"/>
        <v/>
      </c>
      <c r="T9" s="24" t="str">
        <f t="shared" si="1"/>
        <v/>
      </c>
      <c r="U9" s="24" t="str">
        <f t="shared" si="1"/>
        <v/>
      </c>
    </row>
    <row r="10" ht="30.0" customHeight="1">
      <c r="A10" s="7">
        <f>'02_工程表'!A9</f>
        <v>2</v>
      </c>
      <c r="B10" s="7" t="str">
        <f>'02_工程表'!B9</f>
        <v>Decision</v>
      </c>
      <c r="C10" s="7" t="str">
        <f>'02_工程表'!C9</f>
        <v>決裁者EB・意思決定基準の確定</v>
      </c>
      <c r="D10" s="23" t="str">
        <f>IF('02_工程表'!F9&gt;0,'02_工程表'!F9,"")</f>
        <v/>
      </c>
      <c r="E10" s="23" t="str">
        <f>IF('02_工程表'!G9&gt;0,'02_工程表'!G9,"")</f>
        <v/>
      </c>
      <c r="F10" s="24" t="str">
        <f t="shared" ref="F10:U10" si="2">IF(OR($D10="",$E10="",F$8=""),"",IF(AND($D10&lt;F$8+7,$E10&gt;=F$8),"■",""))</f>
        <v/>
      </c>
      <c r="G10" s="24" t="str">
        <f t="shared" si="2"/>
        <v/>
      </c>
      <c r="H10" s="24" t="str">
        <f t="shared" si="2"/>
        <v/>
      </c>
      <c r="I10" s="24" t="str">
        <f t="shared" si="2"/>
        <v/>
      </c>
      <c r="J10" s="24" t="str">
        <f t="shared" si="2"/>
        <v/>
      </c>
      <c r="K10" s="24" t="str">
        <f t="shared" si="2"/>
        <v/>
      </c>
      <c r="L10" s="24" t="str">
        <f t="shared" si="2"/>
        <v/>
      </c>
      <c r="M10" s="24" t="str">
        <f t="shared" si="2"/>
        <v/>
      </c>
      <c r="N10" s="24" t="str">
        <f t="shared" si="2"/>
        <v/>
      </c>
      <c r="O10" s="24" t="str">
        <f t="shared" si="2"/>
        <v/>
      </c>
      <c r="P10" s="24" t="str">
        <f t="shared" si="2"/>
        <v/>
      </c>
      <c r="Q10" s="24" t="str">
        <f t="shared" si="2"/>
        <v/>
      </c>
      <c r="R10" s="24" t="str">
        <f t="shared" si="2"/>
        <v/>
      </c>
      <c r="S10" s="24" t="str">
        <f t="shared" si="2"/>
        <v/>
      </c>
      <c r="T10" s="24" t="str">
        <f t="shared" si="2"/>
        <v/>
      </c>
      <c r="U10" s="24" t="str">
        <f t="shared" si="2"/>
        <v/>
      </c>
    </row>
    <row r="11" ht="30.0" customHeight="1">
      <c r="A11" s="7">
        <f>'02_工程表'!A10</f>
        <v>3</v>
      </c>
      <c r="B11" s="7" t="str">
        <f>'02_工程表'!B10</f>
        <v>Decision</v>
      </c>
      <c r="C11" s="7" t="str">
        <f>'02_工程表'!C10</f>
        <v>技術・セキュリティ審査</v>
      </c>
      <c r="D11" s="23" t="str">
        <f>IF('02_工程表'!F10&gt;0,'02_工程表'!F10,"")</f>
        <v/>
      </c>
      <c r="E11" s="23" t="str">
        <f>IF('02_工程表'!G10&gt;0,'02_工程表'!G10,"")</f>
        <v/>
      </c>
      <c r="F11" s="24" t="str">
        <f t="shared" ref="F11:U11" si="3">IF(OR($D11="",$E11="",F$8=""),"",IF(AND($D11&lt;F$8+7,$E11&gt;=F$8),"■",""))</f>
        <v/>
      </c>
      <c r="G11" s="24" t="str">
        <f t="shared" si="3"/>
        <v/>
      </c>
      <c r="H11" s="24" t="str">
        <f t="shared" si="3"/>
        <v/>
      </c>
      <c r="I11" s="24" t="str">
        <f t="shared" si="3"/>
        <v/>
      </c>
      <c r="J11" s="24" t="str">
        <f t="shared" si="3"/>
        <v/>
      </c>
      <c r="K11" s="24" t="str">
        <f t="shared" si="3"/>
        <v/>
      </c>
      <c r="L11" s="24" t="str">
        <f t="shared" si="3"/>
        <v/>
      </c>
      <c r="M11" s="24" t="str">
        <f t="shared" si="3"/>
        <v/>
      </c>
      <c r="N11" s="24" t="str">
        <f t="shared" si="3"/>
        <v/>
      </c>
      <c r="O11" s="24" t="str">
        <f t="shared" si="3"/>
        <v/>
      </c>
      <c r="P11" s="24" t="str">
        <f t="shared" si="3"/>
        <v/>
      </c>
      <c r="Q11" s="24" t="str">
        <f t="shared" si="3"/>
        <v/>
      </c>
      <c r="R11" s="24" t="str">
        <f t="shared" si="3"/>
        <v/>
      </c>
      <c r="S11" s="24" t="str">
        <f t="shared" si="3"/>
        <v/>
      </c>
      <c r="T11" s="24" t="str">
        <f t="shared" si="3"/>
        <v/>
      </c>
      <c r="U11" s="24" t="str">
        <f t="shared" si="3"/>
        <v/>
      </c>
    </row>
    <row r="12" ht="30.0" customHeight="1">
      <c r="A12" s="7">
        <f>'02_工程表'!A11</f>
        <v>4</v>
      </c>
      <c r="B12" s="7" t="str">
        <f>'02_工程表'!B11</f>
        <v>Decision</v>
      </c>
      <c r="C12" s="7" t="str">
        <f>'02_工程表'!C11</f>
        <v>利用部門（UB）の実務評価</v>
      </c>
      <c r="D12" s="23" t="str">
        <f>IF('02_工程表'!F11&gt;0,'02_工程表'!F11,"")</f>
        <v/>
      </c>
      <c r="E12" s="23" t="str">
        <f>IF('02_工程表'!G11&gt;0,'02_工程表'!G11,"")</f>
        <v/>
      </c>
      <c r="F12" s="24" t="str">
        <f t="shared" ref="F12:U12" si="4">IF(OR($D12="",$E12="",F$8=""),"",IF(AND($D12&lt;F$8+7,$E12&gt;=F$8),"■",""))</f>
        <v/>
      </c>
      <c r="G12" s="24" t="str">
        <f t="shared" si="4"/>
        <v/>
      </c>
      <c r="H12" s="24" t="str">
        <f t="shared" si="4"/>
        <v/>
      </c>
      <c r="I12" s="24" t="str">
        <f t="shared" si="4"/>
        <v/>
      </c>
      <c r="J12" s="24" t="str">
        <f t="shared" si="4"/>
        <v/>
      </c>
      <c r="K12" s="24" t="str">
        <f t="shared" si="4"/>
        <v/>
      </c>
      <c r="L12" s="24" t="str">
        <f t="shared" si="4"/>
        <v/>
      </c>
      <c r="M12" s="24" t="str">
        <f t="shared" si="4"/>
        <v/>
      </c>
      <c r="N12" s="24" t="str">
        <f t="shared" si="4"/>
        <v/>
      </c>
      <c r="O12" s="24" t="str">
        <f t="shared" si="4"/>
        <v/>
      </c>
      <c r="P12" s="24" t="str">
        <f t="shared" si="4"/>
        <v/>
      </c>
      <c r="Q12" s="24" t="str">
        <f t="shared" si="4"/>
        <v/>
      </c>
      <c r="R12" s="24" t="str">
        <f t="shared" si="4"/>
        <v/>
      </c>
      <c r="S12" s="24" t="str">
        <f t="shared" si="4"/>
        <v/>
      </c>
      <c r="T12" s="24" t="str">
        <f t="shared" si="4"/>
        <v/>
      </c>
      <c r="U12" s="24" t="str">
        <f t="shared" si="4"/>
        <v/>
      </c>
    </row>
    <row r="13" ht="30.0" customHeight="1">
      <c r="A13" s="7">
        <f>'02_工程表'!A12</f>
        <v>5</v>
      </c>
      <c r="B13" s="7" t="str">
        <f>'02_工程表'!B12</f>
        <v>Decision</v>
      </c>
      <c r="C13" s="7" t="str">
        <f>'02_工程表'!C12</f>
        <v>最終見積・条件の合意</v>
      </c>
      <c r="D13" s="23" t="str">
        <f>IF('02_工程表'!F12&gt;0,'02_工程表'!F12,"")</f>
        <v/>
      </c>
      <c r="E13" s="23" t="str">
        <f>IF('02_工程表'!G12&gt;0,'02_工程表'!G12,"")</f>
        <v/>
      </c>
      <c r="F13" s="24" t="str">
        <f t="shared" ref="F13:U13" si="5">IF(OR($D13="",$E13="",F$8=""),"",IF(AND($D13&lt;F$8+7,$E13&gt;=F$8),"■",""))</f>
        <v/>
      </c>
      <c r="G13" s="24" t="str">
        <f t="shared" si="5"/>
        <v/>
      </c>
      <c r="H13" s="24" t="str">
        <f t="shared" si="5"/>
        <v/>
      </c>
      <c r="I13" s="24" t="str">
        <f t="shared" si="5"/>
        <v/>
      </c>
      <c r="J13" s="24" t="str">
        <f t="shared" si="5"/>
        <v/>
      </c>
      <c r="K13" s="24" t="str">
        <f t="shared" si="5"/>
        <v/>
      </c>
      <c r="L13" s="24" t="str">
        <f t="shared" si="5"/>
        <v/>
      </c>
      <c r="M13" s="24" t="str">
        <f t="shared" si="5"/>
        <v/>
      </c>
      <c r="N13" s="24" t="str">
        <f t="shared" si="5"/>
        <v/>
      </c>
      <c r="O13" s="24" t="str">
        <f t="shared" si="5"/>
        <v/>
      </c>
      <c r="P13" s="24" t="str">
        <f t="shared" si="5"/>
        <v/>
      </c>
      <c r="Q13" s="24" t="str">
        <f t="shared" si="5"/>
        <v/>
      </c>
      <c r="R13" s="24" t="str">
        <f t="shared" si="5"/>
        <v/>
      </c>
      <c r="S13" s="24" t="str">
        <f t="shared" si="5"/>
        <v/>
      </c>
      <c r="T13" s="24" t="str">
        <f t="shared" si="5"/>
        <v/>
      </c>
      <c r="U13" s="24" t="str">
        <f t="shared" si="5"/>
        <v/>
      </c>
    </row>
    <row r="14" ht="30.0" customHeight="1">
      <c r="A14" s="7">
        <f>'02_工程表'!A13</f>
        <v>6</v>
      </c>
      <c r="B14" s="7" t="str">
        <f>'02_工程表'!B13</f>
        <v>Decision</v>
      </c>
      <c r="C14" s="7" t="str">
        <f>'02_工程表'!C13</f>
        <v>稟議・社内レビュー</v>
      </c>
      <c r="D14" s="23" t="str">
        <f>IF('02_工程表'!F13&gt;0,'02_工程表'!F13,"")</f>
        <v/>
      </c>
      <c r="E14" s="23" t="str">
        <f>IF('02_工程表'!G13&gt;0,'02_工程表'!G13,"")</f>
        <v/>
      </c>
      <c r="F14" s="24" t="str">
        <f t="shared" ref="F14:U14" si="6">IF(OR($D14="",$E14="",F$8=""),"",IF(AND($D14&lt;F$8+7,$E14&gt;=F$8),"■",""))</f>
        <v/>
      </c>
      <c r="G14" s="24" t="str">
        <f t="shared" si="6"/>
        <v/>
      </c>
      <c r="H14" s="24" t="str">
        <f t="shared" si="6"/>
        <v/>
      </c>
      <c r="I14" s="24" t="str">
        <f t="shared" si="6"/>
        <v/>
      </c>
      <c r="J14" s="24" t="str">
        <f t="shared" si="6"/>
        <v/>
      </c>
      <c r="K14" s="24" t="str">
        <f t="shared" si="6"/>
        <v/>
      </c>
      <c r="L14" s="24" t="str">
        <f t="shared" si="6"/>
        <v/>
      </c>
      <c r="M14" s="24" t="str">
        <f t="shared" si="6"/>
        <v/>
      </c>
      <c r="N14" s="24" t="str">
        <f t="shared" si="6"/>
        <v/>
      </c>
      <c r="O14" s="24" t="str">
        <f t="shared" si="6"/>
        <v/>
      </c>
      <c r="P14" s="24" t="str">
        <f t="shared" si="6"/>
        <v/>
      </c>
      <c r="Q14" s="24" t="str">
        <f t="shared" si="6"/>
        <v/>
      </c>
      <c r="R14" s="24" t="str">
        <f t="shared" si="6"/>
        <v/>
      </c>
      <c r="S14" s="24" t="str">
        <f t="shared" si="6"/>
        <v/>
      </c>
      <c r="T14" s="24" t="str">
        <f t="shared" si="6"/>
        <v/>
      </c>
      <c r="U14" s="24" t="str">
        <f t="shared" si="6"/>
        <v/>
      </c>
    </row>
    <row r="15" ht="30.0" customHeight="1">
      <c r="A15" s="7">
        <f>'02_工程表'!A14</f>
        <v>7</v>
      </c>
      <c r="B15" s="7" t="str">
        <f>'02_工程表'!B14</f>
        <v>Decision</v>
      </c>
      <c r="C15" s="7" t="str">
        <f>'02_工程表'!C14</f>
        <v>役員会／最終Go-No-Go</v>
      </c>
      <c r="D15" s="23" t="str">
        <f>IF('02_工程表'!F14&gt;0,'02_工程表'!F14,"")</f>
        <v/>
      </c>
      <c r="E15" s="23" t="str">
        <f>IF('02_工程表'!G14&gt;0,'02_工程表'!G14,"")</f>
        <v/>
      </c>
      <c r="F15" s="24" t="str">
        <f t="shared" ref="F15:U15" si="7">IF(OR($D15="",$E15="",F$8=""),"",IF(AND($D15&lt;F$8+7,$E15&gt;=F$8),"■",""))</f>
        <v/>
      </c>
      <c r="G15" s="24" t="str">
        <f t="shared" si="7"/>
        <v/>
      </c>
      <c r="H15" s="24" t="str">
        <f t="shared" si="7"/>
        <v/>
      </c>
      <c r="I15" s="24" t="str">
        <f t="shared" si="7"/>
        <v/>
      </c>
      <c r="J15" s="24" t="str">
        <f t="shared" si="7"/>
        <v/>
      </c>
      <c r="K15" s="24" t="str">
        <f t="shared" si="7"/>
        <v/>
      </c>
      <c r="L15" s="24" t="str">
        <f t="shared" si="7"/>
        <v/>
      </c>
      <c r="M15" s="24" t="str">
        <f t="shared" si="7"/>
        <v/>
      </c>
      <c r="N15" s="24" t="str">
        <f t="shared" si="7"/>
        <v/>
      </c>
      <c r="O15" s="24" t="str">
        <f t="shared" si="7"/>
        <v/>
      </c>
      <c r="P15" s="24" t="str">
        <f t="shared" si="7"/>
        <v/>
      </c>
      <c r="Q15" s="24" t="str">
        <f t="shared" si="7"/>
        <v/>
      </c>
      <c r="R15" s="24" t="str">
        <f t="shared" si="7"/>
        <v/>
      </c>
      <c r="S15" s="24" t="str">
        <f t="shared" si="7"/>
        <v/>
      </c>
      <c r="T15" s="24" t="str">
        <f t="shared" si="7"/>
        <v/>
      </c>
      <c r="U15" s="24" t="str">
        <f t="shared" si="7"/>
        <v/>
      </c>
    </row>
    <row r="16" ht="30.0" customHeight="1">
      <c r="A16" s="7">
        <f>'02_工程表'!A15</f>
        <v>8</v>
      </c>
      <c r="B16" s="7" t="str">
        <f>'02_工程表'!B15</f>
        <v>Paper</v>
      </c>
      <c r="C16" s="7" t="str">
        <f>'02_工程表'!C15</f>
        <v>NDA／必要な法的前提</v>
      </c>
      <c r="D16" s="23" t="str">
        <f>IF('02_工程表'!F15&gt;0,'02_工程表'!F15,"")</f>
        <v/>
      </c>
      <c r="E16" s="23" t="str">
        <f>IF('02_工程表'!G15&gt;0,'02_工程表'!G15,"")</f>
        <v/>
      </c>
      <c r="F16" s="24" t="str">
        <f t="shared" ref="F16:U16" si="8">IF(OR($D16="",$E16="",F$8=""),"",IF(AND($D16&lt;F$8+7,$E16&gt;=F$8),"■",""))</f>
        <v/>
      </c>
      <c r="G16" s="24" t="str">
        <f t="shared" si="8"/>
        <v/>
      </c>
      <c r="H16" s="24" t="str">
        <f t="shared" si="8"/>
        <v/>
      </c>
      <c r="I16" s="24" t="str">
        <f t="shared" si="8"/>
        <v/>
      </c>
      <c r="J16" s="24" t="str">
        <f t="shared" si="8"/>
        <v/>
      </c>
      <c r="K16" s="24" t="str">
        <f t="shared" si="8"/>
        <v/>
      </c>
      <c r="L16" s="24" t="str">
        <f t="shared" si="8"/>
        <v/>
      </c>
      <c r="M16" s="24" t="str">
        <f t="shared" si="8"/>
        <v/>
      </c>
      <c r="N16" s="24" t="str">
        <f t="shared" si="8"/>
        <v/>
      </c>
      <c r="O16" s="24" t="str">
        <f t="shared" si="8"/>
        <v/>
      </c>
      <c r="P16" s="24" t="str">
        <f t="shared" si="8"/>
        <v/>
      </c>
      <c r="Q16" s="24" t="str">
        <f t="shared" si="8"/>
        <v/>
      </c>
      <c r="R16" s="24" t="str">
        <f t="shared" si="8"/>
        <v/>
      </c>
      <c r="S16" s="24" t="str">
        <f t="shared" si="8"/>
        <v/>
      </c>
      <c r="T16" s="24" t="str">
        <f t="shared" si="8"/>
        <v/>
      </c>
      <c r="U16" s="24" t="str">
        <f t="shared" si="8"/>
        <v/>
      </c>
    </row>
    <row r="17" ht="30.0" customHeight="1">
      <c r="A17" s="7">
        <f>'02_工程表'!A16</f>
        <v>9</v>
      </c>
      <c r="B17" s="7" t="str">
        <f>'02_工程表'!B16</f>
        <v>Paper</v>
      </c>
      <c r="C17" s="7" t="str">
        <f>'02_工程表'!C16</f>
        <v>契約ドラフトの事前確認</v>
      </c>
      <c r="D17" s="23" t="str">
        <f>IF('02_工程表'!F16&gt;0,'02_工程表'!F16,"")</f>
        <v/>
      </c>
      <c r="E17" s="23" t="str">
        <f>IF('02_工程表'!G16&gt;0,'02_工程表'!G16,"")</f>
        <v/>
      </c>
      <c r="F17" s="24" t="str">
        <f t="shared" ref="F17:U17" si="9">IF(OR($D17="",$E17="",F$8=""),"",IF(AND($D17&lt;F$8+7,$E17&gt;=F$8),"■",""))</f>
        <v/>
      </c>
      <c r="G17" s="24" t="str">
        <f t="shared" si="9"/>
        <v/>
      </c>
      <c r="H17" s="24" t="str">
        <f t="shared" si="9"/>
        <v/>
      </c>
      <c r="I17" s="24" t="str">
        <f t="shared" si="9"/>
        <v/>
      </c>
      <c r="J17" s="24" t="str">
        <f t="shared" si="9"/>
        <v/>
      </c>
      <c r="K17" s="24" t="str">
        <f t="shared" si="9"/>
        <v/>
      </c>
      <c r="L17" s="24" t="str">
        <f t="shared" si="9"/>
        <v/>
      </c>
      <c r="M17" s="24" t="str">
        <f t="shared" si="9"/>
        <v/>
      </c>
      <c r="N17" s="24" t="str">
        <f t="shared" si="9"/>
        <v/>
      </c>
      <c r="O17" s="24" t="str">
        <f t="shared" si="9"/>
        <v/>
      </c>
      <c r="P17" s="24" t="str">
        <f t="shared" si="9"/>
        <v/>
      </c>
      <c r="Q17" s="24" t="str">
        <f t="shared" si="9"/>
        <v/>
      </c>
      <c r="R17" s="24" t="str">
        <f t="shared" si="9"/>
        <v/>
      </c>
      <c r="S17" s="24" t="str">
        <f t="shared" si="9"/>
        <v/>
      </c>
      <c r="T17" s="24" t="str">
        <f t="shared" si="9"/>
        <v/>
      </c>
      <c r="U17" s="24" t="str">
        <f t="shared" si="9"/>
        <v/>
      </c>
    </row>
    <row r="18" ht="30.0" customHeight="1">
      <c r="A18" s="7">
        <f>'02_工程表'!A17</f>
        <v>10</v>
      </c>
      <c r="B18" s="7" t="str">
        <f>'02_工程表'!B17</f>
        <v>Paper</v>
      </c>
      <c r="C18" s="7" t="str">
        <f>'02_工程表'!C17</f>
        <v>法務レビュー・契約条件交渉</v>
      </c>
      <c r="D18" s="23" t="str">
        <f>IF('02_工程表'!F17&gt;0,'02_工程表'!F17,"")</f>
        <v/>
      </c>
      <c r="E18" s="23" t="str">
        <f>IF('02_工程表'!G17&gt;0,'02_工程表'!G17,"")</f>
        <v/>
      </c>
      <c r="F18" s="24" t="str">
        <f t="shared" ref="F18:U18" si="10">IF(OR($D18="",$E18="",F$8=""),"",IF(AND($D18&lt;F$8+7,$E18&gt;=F$8),"■",""))</f>
        <v/>
      </c>
      <c r="G18" s="24" t="str">
        <f t="shared" si="10"/>
        <v/>
      </c>
      <c r="H18" s="24" t="str">
        <f t="shared" si="10"/>
        <v/>
      </c>
      <c r="I18" s="24" t="str">
        <f t="shared" si="10"/>
        <v/>
      </c>
      <c r="J18" s="24" t="str">
        <f t="shared" si="10"/>
        <v/>
      </c>
      <c r="K18" s="24" t="str">
        <f t="shared" si="10"/>
        <v/>
      </c>
      <c r="L18" s="24" t="str">
        <f t="shared" si="10"/>
        <v/>
      </c>
      <c r="M18" s="24" t="str">
        <f t="shared" si="10"/>
        <v/>
      </c>
      <c r="N18" s="24" t="str">
        <f t="shared" si="10"/>
        <v/>
      </c>
      <c r="O18" s="24" t="str">
        <f t="shared" si="10"/>
        <v/>
      </c>
      <c r="P18" s="24" t="str">
        <f t="shared" si="10"/>
        <v/>
      </c>
      <c r="Q18" s="24" t="str">
        <f t="shared" si="10"/>
        <v/>
      </c>
      <c r="R18" s="24" t="str">
        <f t="shared" si="10"/>
        <v/>
      </c>
      <c r="S18" s="24" t="str">
        <f t="shared" si="10"/>
        <v/>
      </c>
      <c r="T18" s="24" t="str">
        <f t="shared" si="10"/>
        <v/>
      </c>
      <c r="U18" s="24" t="str">
        <f t="shared" si="10"/>
        <v/>
      </c>
    </row>
    <row r="19" ht="30.0" customHeight="1">
      <c r="A19" s="7">
        <f>'02_工程表'!A18</f>
        <v>11</v>
      </c>
      <c r="B19" s="7" t="str">
        <f>'02_工程表'!B18</f>
        <v>Paper</v>
      </c>
      <c r="C19" s="7" t="str">
        <f>'02_工程表'!C18</f>
        <v>購買部の価格・条件査定</v>
      </c>
      <c r="D19" s="23" t="str">
        <f>IF('02_工程表'!F18&gt;0,'02_工程表'!F18,"")</f>
        <v/>
      </c>
      <c r="E19" s="23" t="str">
        <f>IF('02_工程表'!G18&gt;0,'02_工程表'!G18,"")</f>
        <v/>
      </c>
      <c r="F19" s="24" t="str">
        <f t="shared" ref="F19:U19" si="11">IF(OR($D19="",$E19="",F$8=""),"",IF(AND($D19&lt;F$8+7,$E19&gt;=F$8),"■",""))</f>
        <v/>
      </c>
      <c r="G19" s="24" t="str">
        <f t="shared" si="11"/>
        <v/>
      </c>
      <c r="H19" s="24" t="str">
        <f t="shared" si="11"/>
        <v/>
      </c>
      <c r="I19" s="24" t="str">
        <f t="shared" si="11"/>
        <v/>
      </c>
      <c r="J19" s="24" t="str">
        <f t="shared" si="11"/>
        <v/>
      </c>
      <c r="K19" s="24" t="str">
        <f t="shared" si="11"/>
        <v/>
      </c>
      <c r="L19" s="24" t="str">
        <f t="shared" si="11"/>
        <v/>
      </c>
      <c r="M19" s="24" t="str">
        <f t="shared" si="11"/>
        <v/>
      </c>
      <c r="N19" s="24" t="str">
        <f t="shared" si="11"/>
        <v/>
      </c>
      <c r="O19" s="24" t="str">
        <f t="shared" si="11"/>
        <v/>
      </c>
      <c r="P19" s="24" t="str">
        <f t="shared" si="11"/>
        <v/>
      </c>
      <c r="Q19" s="24" t="str">
        <f t="shared" si="11"/>
        <v/>
      </c>
      <c r="R19" s="24" t="str">
        <f t="shared" si="11"/>
        <v/>
      </c>
      <c r="S19" s="24" t="str">
        <f t="shared" si="11"/>
        <v/>
      </c>
      <c r="T19" s="24" t="str">
        <f t="shared" si="11"/>
        <v/>
      </c>
      <c r="U19" s="24" t="str">
        <f t="shared" si="11"/>
        <v/>
      </c>
    </row>
    <row r="20" ht="30.0" customHeight="1">
      <c r="A20" s="7">
        <f>'02_工程表'!A19</f>
        <v>12</v>
      </c>
      <c r="B20" s="7" t="str">
        <f>'02_工程表'!B19</f>
        <v>Paper</v>
      </c>
      <c r="C20" s="7" t="str">
        <f>'02_工程表'!C19</f>
        <v>新規取引先登録・反社チェック</v>
      </c>
      <c r="D20" s="23" t="str">
        <f>IF('02_工程表'!F19&gt;0,'02_工程表'!F19,"")</f>
        <v/>
      </c>
      <c r="E20" s="23" t="str">
        <f>IF('02_工程表'!G19&gt;0,'02_工程表'!G19,"")</f>
        <v/>
      </c>
      <c r="F20" s="24" t="str">
        <f t="shared" ref="F20:U20" si="12">IF(OR($D20="",$E20="",F$8=""),"",IF(AND($D20&lt;F$8+7,$E20&gt;=F$8),"■",""))</f>
        <v/>
      </c>
      <c r="G20" s="24" t="str">
        <f t="shared" si="12"/>
        <v/>
      </c>
      <c r="H20" s="24" t="str">
        <f t="shared" si="12"/>
        <v/>
      </c>
      <c r="I20" s="24" t="str">
        <f t="shared" si="12"/>
        <v/>
      </c>
      <c r="J20" s="24" t="str">
        <f t="shared" si="12"/>
        <v/>
      </c>
      <c r="K20" s="24" t="str">
        <f t="shared" si="12"/>
        <v/>
      </c>
      <c r="L20" s="24" t="str">
        <f t="shared" si="12"/>
        <v/>
      </c>
      <c r="M20" s="24" t="str">
        <f t="shared" si="12"/>
        <v/>
      </c>
      <c r="N20" s="24" t="str">
        <f t="shared" si="12"/>
        <v/>
      </c>
      <c r="O20" s="24" t="str">
        <f t="shared" si="12"/>
        <v/>
      </c>
      <c r="P20" s="24" t="str">
        <f t="shared" si="12"/>
        <v/>
      </c>
      <c r="Q20" s="24" t="str">
        <f t="shared" si="12"/>
        <v/>
      </c>
      <c r="R20" s="24" t="str">
        <f t="shared" si="12"/>
        <v/>
      </c>
      <c r="S20" s="24" t="str">
        <f t="shared" si="12"/>
        <v/>
      </c>
      <c r="T20" s="24" t="str">
        <f t="shared" si="12"/>
        <v/>
      </c>
      <c r="U20" s="24" t="str">
        <f t="shared" si="12"/>
        <v/>
      </c>
    </row>
    <row r="21" ht="30.0" customHeight="1">
      <c r="A21" s="7">
        <f>'02_工程表'!A20</f>
        <v>13</v>
      </c>
      <c r="B21" s="7" t="str">
        <f>'02_工程表'!B20</f>
        <v>Paper</v>
      </c>
      <c r="C21" s="7" t="str">
        <f>'02_工程表'!C20</f>
        <v>契約署名（電子契約を含む）</v>
      </c>
      <c r="D21" s="23" t="str">
        <f>IF('02_工程表'!F20&gt;0,'02_工程表'!F20,"")</f>
        <v/>
      </c>
      <c r="E21" s="23" t="str">
        <f>IF('02_工程表'!G20&gt;0,'02_工程表'!G20,"")</f>
        <v/>
      </c>
      <c r="F21" s="24" t="str">
        <f t="shared" ref="F21:U21" si="13">IF(OR($D21="",$E21="",F$8=""),"",IF(AND($D21&lt;F$8+7,$E21&gt;=F$8),"■",""))</f>
        <v/>
      </c>
      <c r="G21" s="24" t="str">
        <f t="shared" si="13"/>
        <v/>
      </c>
      <c r="H21" s="24" t="str">
        <f t="shared" si="13"/>
        <v/>
      </c>
      <c r="I21" s="24" t="str">
        <f t="shared" si="13"/>
        <v/>
      </c>
      <c r="J21" s="24" t="str">
        <f t="shared" si="13"/>
        <v/>
      </c>
      <c r="K21" s="24" t="str">
        <f t="shared" si="13"/>
        <v/>
      </c>
      <c r="L21" s="24" t="str">
        <f t="shared" si="13"/>
        <v/>
      </c>
      <c r="M21" s="24" t="str">
        <f t="shared" si="13"/>
        <v/>
      </c>
      <c r="N21" s="24" t="str">
        <f t="shared" si="13"/>
        <v/>
      </c>
      <c r="O21" s="24" t="str">
        <f t="shared" si="13"/>
        <v/>
      </c>
      <c r="P21" s="24" t="str">
        <f t="shared" si="13"/>
        <v/>
      </c>
      <c r="Q21" s="24" t="str">
        <f t="shared" si="13"/>
        <v/>
      </c>
      <c r="R21" s="24" t="str">
        <f t="shared" si="13"/>
        <v/>
      </c>
      <c r="S21" s="24" t="str">
        <f t="shared" si="13"/>
        <v/>
      </c>
      <c r="T21" s="24" t="str">
        <f t="shared" si="13"/>
        <v/>
      </c>
      <c r="U21" s="24" t="str">
        <f t="shared" si="13"/>
        <v/>
      </c>
    </row>
    <row r="22" ht="30.0" customHeight="1">
      <c r="A22" s="7">
        <f>'02_工程表'!A21</f>
        <v>14</v>
      </c>
      <c r="B22" s="7" t="str">
        <f>'02_工程表'!B21</f>
        <v>Paper</v>
      </c>
      <c r="C22" s="7" t="str">
        <f>'02_工程表'!C21</f>
        <v>PO／注文書の発行</v>
      </c>
      <c r="D22" s="23" t="str">
        <f>IF('02_工程表'!F21&gt;0,'02_工程表'!F21,"")</f>
        <v/>
      </c>
      <c r="E22" s="23" t="str">
        <f>IF('02_工程表'!G21&gt;0,'02_工程表'!G21,"")</f>
        <v/>
      </c>
      <c r="F22" s="24" t="str">
        <f t="shared" ref="F22:U22" si="14">IF(OR($D22="",$E22="",F$8=""),"",IF(AND($D22&lt;F$8+7,$E22&gt;=F$8),"■",""))</f>
        <v/>
      </c>
      <c r="G22" s="24" t="str">
        <f t="shared" si="14"/>
        <v/>
      </c>
      <c r="H22" s="24" t="str">
        <f t="shared" si="14"/>
        <v/>
      </c>
      <c r="I22" s="24" t="str">
        <f t="shared" si="14"/>
        <v/>
      </c>
      <c r="J22" s="24" t="str">
        <f t="shared" si="14"/>
        <v/>
      </c>
      <c r="K22" s="24" t="str">
        <f t="shared" si="14"/>
        <v/>
      </c>
      <c r="L22" s="24" t="str">
        <f t="shared" si="14"/>
        <v/>
      </c>
      <c r="M22" s="24" t="str">
        <f t="shared" si="14"/>
        <v/>
      </c>
      <c r="N22" s="24" t="str">
        <f t="shared" si="14"/>
        <v/>
      </c>
      <c r="O22" s="24" t="str">
        <f t="shared" si="14"/>
        <v/>
      </c>
      <c r="P22" s="24" t="str">
        <f t="shared" si="14"/>
        <v/>
      </c>
      <c r="Q22" s="24" t="str">
        <f t="shared" si="14"/>
        <v/>
      </c>
      <c r="R22" s="24" t="str">
        <f t="shared" si="14"/>
        <v/>
      </c>
      <c r="S22" s="24" t="str">
        <f t="shared" si="14"/>
        <v/>
      </c>
      <c r="T22" s="24" t="str">
        <f t="shared" si="14"/>
        <v/>
      </c>
      <c r="U22" s="24" t="str">
        <f t="shared" si="14"/>
        <v/>
      </c>
    </row>
    <row r="23" ht="30.0" customHeight="1">
      <c r="A23" s="7">
        <f>'02_工程表'!A22</f>
        <v>15</v>
      </c>
      <c r="B23" s="7" t="str">
        <f>'02_工程表'!B22</f>
        <v>導入</v>
      </c>
      <c r="C23" s="7" t="str">
        <f>'02_工程表'!C22</f>
        <v>ライセンス発行・環境準備</v>
      </c>
      <c r="D23" s="23" t="str">
        <f>IF('02_工程表'!F22&gt;0,'02_工程表'!F22,"")</f>
        <v/>
      </c>
      <c r="E23" s="23" t="str">
        <f>IF('02_工程表'!G22&gt;0,'02_工程表'!G22,"")</f>
        <v/>
      </c>
      <c r="F23" s="24" t="str">
        <f t="shared" ref="F23:U23" si="15">IF(OR($D23="",$E23="",F$8=""),"",IF(AND($D23&lt;F$8+7,$E23&gt;=F$8),"■",""))</f>
        <v/>
      </c>
      <c r="G23" s="24" t="str">
        <f t="shared" si="15"/>
        <v/>
      </c>
      <c r="H23" s="24" t="str">
        <f t="shared" si="15"/>
        <v/>
      </c>
      <c r="I23" s="24" t="str">
        <f t="shared" si="15"/>
        <v/>
      </c>
      <c r="J23" s="24" t="str">
        <f t="shared" si="15"/>
        <v/>
      </c>
      <c r="K23" s="24" t="str">
        <f t="shared" si="15"/>
        <v/>
      </c>
      <c r="L23" s="24" t="str">
        <f t="shared" si="15"/>
        <v/>
      </c>
      <c r="M23" s="24" t="str">
        <f t="shared" si="15"/>
        <v/>
      </c>
      <c r="N23" s="24" t="str">
        <f t="shared" si="15"/>
        <v/>
      </c>
      <c r="O23" s="24" t="str">
        <f t="shared" si="15"/>
        <v/>
      </c>
      <c r="P23" s="24" t="str">
        <f t="shared" si="15"/>
        <v/>
      </c>
      <c r="Q23" s="24" t="str">
        <f t="shared" si="15"/>
        <v/>
      </c>
      <c r="R23" s="24" t="str">
        <f t="shared" si="15"/>
        <v/>
      </c>
      <c r="S23" s="24" t="str">
        <f t="shared" si="15"/>
        <v/>
      </c>
      <c r="T23" s="24" t="str">
        <f t="shared" si="15"/>
        <v/>
      </c>
      <c r="U23" s="24" t="str">
        <f t="shared" si="15"/>
        <v/>
      </c>
    </row>
    <row r="24" ht="30.0" customHeight="1">
      <c r="A24" s="7">
        <f>'02_工程表'!A23</f>
        <v>16</v>
      </c>
      <c r="B24" s="7" t="str">
        <f>'02_工程表'!B23</f>
        <v>導入</v>
      </c>
      <c r="C24" s="7" t="str">
        <f>'02_工程表'!C23</f>
        <v>キックオフと体制確定</v>
      </c>
      <c r="D24" s="23" t="str">
        <f>IF('02_工程表'!F23&gt;0,'02_工程表'!F23,"")</f>
        <v/>
      </c>
      <c r="E24" s="23" t="str">
        <f>IF('02_工程表'!G23&gt;0,'02_工程表'!G23,"")</f>
        <v/>
      </c>
      <c r="F24" s="24" t="str">
        <f t="shared" ref="F24:U24" si="16">IF(OR($D24="",$E24="",F$8=""),"",IF(AND($D24&lt;F$8+7,$E24&gt;=F$8),"■",""))</f>
        <v/>
      </c>
      <c r="G24" s="24" t="str">
        <f t="shared" si="16"/>
        <v/>
      </c>
      <c r="H24" s="24" t="str">
        <f t="shared" si="16"/>
        <v/>
      </c>
      <c r="I24" s="24" t="str">
        <f t="shared" si="16"/>
        <v/>
      </c>
      <c r="J24" s="24" t="str">
        <f t="shared" si="16"/>
        <v/>
      </c>
      <c r="K24" s="24" t="str">
        <f t="shared" si="16"/>
        <v/>
      </c>
      <c r="L24" s="24" t="str">
        <f t="shared" si="16"/>
        <v/>
      </c>
      <c r="M24" s="24" t="str">
        <f t="shared" si="16"/>
        <v/>
      </c>
      <c r="N24" s="24" t="str">
        <f t="shared" si="16"/>
        <v/>
      </c>
      <c r="O24" s="24" t="str">
        <f t="shared" si="16"/>
        <v/>
      </c>
      <c r="P24" s="24" t="str">
        <f t="shared" si="16"/>
        <v/>
      </c>
      <c r="Q24" s="24" t="str">
        <f t="shared" si="16"/>
        <v/>
      </c>
      <c r="R24" s="24" t="str">
        <f t="shared" si="16"/>
        <v/>
      </c>
      <c r="S24" s="24" t="str">
        <f t="shared" si="16"/>
        <v/>
      </c>
      <c r="T24" s="24" t="str">
        <f t="shared" si="16"/>
        <v/>
      </c>
      <c r="U24" s="24" t="str">
        <f t="shared" si="16"/>
        <v/>
      </c>
    </row>
    <row r="25" ht="30.0" customHeight="1">
      <c r="A25" s="7">
        <f>'02_工程表'!A24</f>
        <v>17</v>
      </c>
      <c r="B25" s="7" t="str">
        <f>'02_工程表'!B24</f>
        <v>導入</v>
      </c>
      <c r="C25" s="7" t="str">
        <f>'02_工程表'!C24</f>
        <v>移行計画・データ準備</v>
      </c>
      <c r="D25" s="23" t="str">
        <f>IF('02_工程表'!F24&gt;0,'02_工程表'!F24,"")</f>
        <v/>
      </c>
      <c r="E25" s="23" t="str">
        <f>IF('02_工程表'!G24&gt;0,'02_工程表'!G24,"")</f>
        <v/>
      </c>
      <c r="F25" s="24" t="str">
        <f t="shared" ref="F25:U25" si="17">IF(OR($D25="",$E25="",F$8=""),"",IF(AND($D25&lt;F$8+7,$E25&gt;=F$8),"■",""))</f>
        <v/>
      </c>
      <c r="G25" s="24" t="str">
        <f t="shared" si="17"/>
        <v/>
      </c>
      <c r="H25" s="24" t="str">
        <f t="shared" si="17"/>
        <v/>
      </c>
      <c r="I25" s="24" t="str">
        <f t="shared" si="17"/>
        <v/>
      </c>
      <c r="J25" s="24" t="str">
        <f t="shared" si="17"/>
        <v/>
      </c>
      <c r="K25" s="24" t="str">
        <f t="shared" si="17"/>
        <v/>
      </c>
      <c r="L25" s="24" t="str">
        <f t="shared" si="17"/>
        <v/>
      </c>
      <c r="M25" s="24" t="str">
        <f t="shared" si="17"/>
        <v/>
      </c>
      <c r="N25" s="24" t="str">
        <f t="shared" si="17"/>
        <v/>
      </c>
      <c r="O25" s="24" t="str">
        <f t="shared" si="17"/>
        <v/>
      </c>
      <c r="P25" s="24" t="str">
        <f t="shared" si="17"/>
        <v/>
      </c>
      <c r="Q25" s="24" t="str">
        <f t="shared" si="17"/>
        <v/>
      </c>
      <c r="R25" s="24" t="str">
        <f t="shared" si="17"/>
        <v/>
      </c>
      <c r="S25" s="24" t="str">
        <f t="shared" si="17"/>
        <v/>
      </c>
      <c r="T25" s="24" t="str">
        <f t="shared" si="17"/>
        <v/>
      </c>
      <c r="U25" s="24" t="str">
        <f t="shared" si="17"/>
        <v/>
      </c>
    </row>
    <row r="26" ht="30.0" customHeight="1">
      <c r="A26" s="7">
        <f>'02_工程表'!A25</f>
        <v>18</v>
      </c>
      <c r="B26" s="7" t="str">
        <f>'02_工程表'!B25</f>
        <v>導入</v>
      </c>
      <c r="C26" s="7" t="str">
        <f>'02_工程表'!C25</f>
        <v>トレーニング・運用設計</v>
      </c>
      <c r="D26" s="23" t="str">
        <f>IF('02_工程表'!F25&gt;0,'02_工程表'!F25,"")</f>
        <v/>
      </c>
      <c r="E26" s="23" t="str">
        <f>IF('02_工程表'!G25&gt;0,'02_工程表'!G25,"")</f>
        <v/>
      </c>
      <c r="F26" s="24" t="str">
        <f t="shared" ref="F26:U26" si="18">IF(OR($D26="",$E26="",F$8=""),"",IF(AND($D26&lt;F$8+7,$E26&gt;=F$8),"■",""))</f>
        <v/>
      </c>
      <c r="G26" s="24" t="str">
        <f t="shared" si="18"/>
        <v/>
      </c>
      <c r="H26" s="24" t="str">
        <f t="shared" si="18"/>
        <v/>
      </c>
      <c r="I26" s="24" t="str">
        <f t="shared" si="18"/>
        <v/>
      </c>
      <c r="J26" s="24" t="str">
        <f t="shared" si="18"/>
        <v/>
      </c>
      <c r="K26" s="24" t="str">
        <f t="shared" si="18"/>
        <v/>
      </c>
      <c r="L26" s="24" t="str">
        <f t="shared" si="18"/>
        <v/>
      </c>
      <c r="M26" s="24" t="str">
        <f t="shared" si="18"/>
        <v/>
      </c>
      <c r="N26" s="24" t="str">
        <f t="shared" si="18"/>
        <v/>
      </c>
      <c r="O26" s="24" t="str">
        <f t="shared" si="18"/>
        <v/>
      </c>
      <c r="P26" s="24" t="str">
        <f t="shared" si="18"/>
        <v/>
      </c>
      <c r="Q26" s="24" t="str">
        <f t="shared" si="18"/>
        <v/>
      </c>
      <c r="R26" s="24" t="str">
        <f t="shared" si="18"/>
        <v/>
      </c>
      <c r="S26" s="24" t="str">
        <f t="shared" si="18"/>
        <v/>
      </c>
      <c r="T26" s="24" t="str">
        <f t="shared" si="18"/>
        <v/>
      </c>
      <c r="U26" s="24" t="str">
        <f t="shared" si="18"/>
        <v/>
      </c>
    </row>
    <row r="27" ht="30.0" customHeight="1">
      <c r="A27" s="7">
        <f>'02_工程表'!A26</f>
        <v>19</v>
      </c>
      <c r="B27" s="7" t="str">
        <f>'02_工程表'!B26</f>
        <v>導入</v>
      </c>
      <c r="C27" s="7" t="str">
        <f>'02_工程表'!C26</f>
        <v>先行拠点パイロット</v>
      </c>
      <c r="D27" s="23" t="str">
        <f>IF('02_工程表'!F26&gt;0,'02_工程表'!F26,"")</f>
        <v/>
      </c>
      <c r="E27" s="23" t="str">
        <f>IF('02_工程表'!G26&gt;0,'02_工程表'!G26,"")</f>
        <v/>
      </c>
      <c r="F27" s="24" t="str">
        <f t="shared" ref="F27:U27" si="19">IF(OR($D27="",$E27="",F$8=""),"",IF(AND($D27&lt;F$8+7,$E27&gt;=F$8),"■",""))</f>
        <v/>
      </c>
      <c r="G27" s="24" t="str">
        <f t="shared" si="19"/>
        <v/>
      </c>
      <c r="H27" s="24" t="str">
        <f t="shared" si="19"/>
        <v/>
      </c>
      <c r="I27" s="24" t="str">
        <f t="shared" si="19"/>
        <v/>
      </c>
      <c r="J27" s="24" t="str">
        <f t="shared" si="19"/>
        <v/>
      </c>
      <c r="K27" s="24" t="str">
        <f t="shared" si="19"/>
        <v/>
      </c>
      <c r="L27" s="24" t="str">
        <f t="shared" si="19"/>
        <v/>
      </c>
      <c r="M27" s="24" t="str">
        <f t="shared" si="19"/>
        <v/>
      </c>
      <c r="N27" s="24" t="str">
        <f t="shared" si="19"/>
        <v/>
      </c>
      <c r="O27" s="24" t="str">
        <f t="shared" si="19"/>
        <v/>
      </c>
      <c r="P27" s="24" t="str">
        <f t="shared" si="19"/>
        <v/>
      </c>
      <c r="Q27" s="24" t="str">
        <f t="shared" si="19"/>
        <v/>
      </c>
      <c r="R27" s="24" t="str">
        <f t="shared" si="19"/>
        <v/>
      </c>
      <c r="S27" s="24" t="str">
        <f t="shared" si="19"/>
        <v/>
      </c>
      <c r="T27" s="24" t="str">
        <f t="shared" si="19"/>
        <v/>
      </c>
      <c r="U27" s="24" t="str">
        <f t="shared" si="19"/>
        <v/>
      </c>
    </row>
    <row r="28" ht="30.0" customHeight="1">
      <c r="A28" s="7">
        <f>'02_工程表'!A27</f>
        <v>20</v>
      </c>
      <c r="B28" s="7" t="str">
        <f>'02_工程表'!B27</f>
        <v>導入</v>
      </c>
      <c r="C28" s="7" t="str">
        <f>'02_工程表'!C27</f>
        <v>本稼働・初期サポート</v>
      </c>
      <c r="D28" s="23" t="str">
        <f>IF('02_工程表'!F27&gt;0,'02_工程表'!F27,"")</f>
        <v/>
      </c>
      <c r="E28" s="23" t="str">
        <f>IF('02_工程表'!G27&gt;0,'02_工程表'!G27,"")</f>
        <v/>
      </c>
      <c r="F28" s="24" t="str">
        <f t="shared" ref="F28:U28" si="20">IF(OR($D28="",$E28="",F$8=""),"",IF(AND($D28&lt;F$8+7,$E28&gt;=F$8),"■",""))</f>
        <v/>
      </c>
      <c r="G28" s="24" t="str">
        <f t="shared" si="20"/>
        <v/>
      </c>
      <c r="H28" s="24" t="str">
        <f t="shared" si="20"/>
        <v/>
      </c>
      <c r="I28" s="24" t="str">
        <f t="shared" si="20"/>
        <v/>
      </c>
      <c r="J28" s="24" t="str">
        <f t="shared" si="20"/>
        <v/>
      </c>
      <c r="K28" s="24" t="str">
        <f t="shared" si="20"/>
        <v/>
      </c>
      <c r="L28" s="24" t="str">
        <f t="shared" si="20"/>
        <v/>
      </c>
      <c r="M28" s="24" t="str">
        <f t="shared" si="20"/>
        <v/>
      </c>
      <c r="N28" s="24" t="str">
        <f t="shared" si="20"/>
        <v/>
      </c>
      <c r="O28" s="24" t="str">
        <f t="shared" si="20"/>
        <v/>
      </c>
      <c r="P28" s="24" t="str">
        <f t="shared" si="20"/>
        <v/>
      </c>
      <c r="Q28" s="24" t="str">
        <f t="shared" si="20"/>
        <v/>
      </c>
      <c r="R28" s="24" t="str">
        <f t="shared" si="20"/>
        <v/>
      </c>
      <c r="S28" s="24" t="str">
        <f t="shared" si="20"/>
        <v/>
      </c>
      <c r="T28" s="24" t="str">
        <f t="shared" si="20"/>
        <v/>
      </c>
      <c r="U28" s="24" t="str">
        <f t="shared" si="20"/>
        <v/>
      </c>
    </row>
    <row r="29" ht="30.0" customHeight="1">
      <c r="A29" s="7">
        <f>'02_工程表'!A28</f>
        <v>21</v>
      </c>
      <c r="B29" s="7" t="str">
        <f>'02_工程表'!B28</f>
        <v>Value</v>
      </c>
      <c r="C29" s="7" t="str">
        <f>'02_工程表'!C28</f>
        <v>効果測定・Value実現確認（QBR等）</v>
      </c>
      <c r="D29" s="23" t="str">
        <f>IF('02_工程表'!F28&gt;0,'02_工程表'!F28,"")</f>
        <v/>
      </c>
      <c r="E29" s="23" t="str">
        <f>IF('02_工程表'!G28&gt;0,'02_工程表'!G28,"")</f>
        <v/>
      </c>
      <c r="F29" s="24" t="str">
        <f t="shared" ref="F29:U29" si="21">IF(OR($D29="",$E29="",F$8=""),"",IF(AND($D29&lt;F$8+7,$E29&gt;=F$8),"■",""))</f>
        <v/>
      </c>
      <c r="G29" s="24" t="str">
        <f t="shared" si="21"/>
        <v/>
      </c>
      <c r="H29" s="24" t="str">
        <f t="shared" si="21"/>
        <v/>
      </c>
      <c r="I29" s="24" t="str">
        <f t="shared" si="21"/>
        <v/>
      </c>
      <c r="J29" s="24" t="str">
        <f t="shared" si="21"/>
        <v/>
      </c>
      <c r="K29" s="24" t="str">
        <f t="shared" si="21"/>
        <v/>
      </c>
      <c r="L29" s="24" t="str">
        <f t="shared" si="21"/>
        <v/>
      </c>
      <c r="M29" s="24" t="str">
        <f t="shared" si="21"/>
        <v/>
      </c>
      <c r="N29" s="24" t="str">
        <f t="shared" si="21"/>
        <v/>
      </c>
      <c r="O29" s="24" t="str">
        <f t="shared" si="21"/>
        <v/>
      </c>
      <c r="P29" s="24" t="str">
        <f t="shared" si="21"/>
        <v/>
      </c>
      <c r="Q29" s="24" t="str">
        <f t="shared" si="21"/>
        <v/>
      </c>
      <c r="R29" s="24" t="str">
        <f t="shared" si="21"/>
        <v/>
      </c>
      <c r="S29" s="24" t="str">
        <f t="shared" si="21"/>
        <v/>
      </c>
      <c r="T29" s="24" t="str">
        <f t="shared" si="21"/>
        <v/>
      </c>
      <c r="U29" s="24" t="str">
        <f t="shared" si="21"/>
        <v/>
      </c>
    </row>
    <row r="30" ht="30.0" customHeight="1">
      <c r="A30" s="7">
        <f>'02_工程表'!A29</f>
        <v>22</v>
      </c>
      <c r="B30" s="7" t="str">
        <f>'02_工程表'!B29</f>
        <v/>
      </c>
      <c r="C30" s="7" t="str">
        <f>'02_工程表'!C29</f>
        <v/>
      </c>
      <c r="D30" s="23" t="str">
        <f>IF('02_工程表'!F29&gt;0,'02_工程表'!F29,"")</f>
        <v/>
      </c>
      <c r="E30" s="23" t="str">
        <f>IF('02_工程表'!G29&gt;0,'02_工程表'!G29,"")</f>
        <v/>
      </c>
      <c r="F30" s="24" t="str">
        <f t="shared" ref="F30:U30" si="22">IF(OR($D30="",$E30="",F$8=""),"",IF(AND($D30&lt;F$8+7,$E30&gt;=F$8),"■",""))</f>
        <v/>
      </c>
      <c r="G30" s="24" t="str">
        <f t="shared" si="22"/>
        <v/>
      </c>
      <c r="H30" s="24" t="str">
        <f t="shared" si="22"/>
        <v/>
      </c>
      <c r="I30" s="24" t="str">
        <f t="shared" si="22"/>
        <v/>
      </c>
      <c r="J30" s="24" t="str">
        <f t="shared" si="22"/>
        <v/>
      </c>
      <c r="K30" s="24" t="str">
        <f t="shared" si="22"/>
        <v/>
      </c>
      <c r="L30" s="24" t="str">
        <f t="shared" si="22"/>
        <v/>
      </c>
      <c r="M30" s="24" t="str">
        <f t="shared" si="22"/>
        <v/>
      </c>
      <c r="N30" s="24" t="str">
        <f t="shared" si="22"/>
        <v/>
      </c>
      <c r="O30" s="24" t="str">
        <f t="shared" si="22"/>
        <v/>
      </c>
      <c r="P30" s="24" t="str">
        <f t="shared" si="22"/>
        <v/>
      </c>
      <c r="Q30" s="24" t="str">
        <f t="shared" si="22"/>
        <v/>
      </c>
      <c r="R30" s="24" t="str">
        <f t="shared" si="22"/>
        <v/>
      </c>
      <c r="S30" s="24" t="str">
        <f t="shared" si="22"/>
        <v/>
      </c>
      <c r="T30" s="24" t="str">
        <f t="shared" si="22"/>
        <v/>
      </c>
      <c r="U30" s="24" t="str">
        <f t="shared" si="22"/>
        <v/>
      </c>
    </row>
    <row r="31" ht="30.0" customHeight="1">
      <c r="A31" s="7">
        <f>'02_工程表'!A30</f>
        <v>23</v>
      </c>
      <c r="B31" s="7" t="str">
        <f>'02_工程表'!B30</f>
        <v/>
      </c>
      <c r="C31" s="7" t="str">
        <f>'02_工程表'!C30</f>
        <v/>
      </c>
      <c r="D31" s="23" t="str">
        <f>IF('02_工程表'!F30&gt;0,'02_工程表'!F30,"")</f>
        <v/>
      </c>
      <c r="E31" s="23" t="str">
        <f>IF('02_工程表'!G30&gt;0,'02_工程表'!G30,"")</f>
        <v/>
      </c>
      <c r="F31" s="24" t="str">
        <f t="shared" ref="F31:U31" si="23">IF(OR($D31="",$E31="",F$8=""),"",IF(AND($D31&lt;F$8+7,$E31&gt;=F$8),"■",""))</f>
        <v/>
      </c>
      <c r="G31" s="24" t="str">
        <f t="shared" si="23"/>
        <v/>
      </c>
      <c r="H31" s="24" t="str">
        <f t="shared" si="23"/>
        <v/>
      </c>
      <c r="I31" s="24" t="str">
        <f t="shared" si="23"/>
        <v/>
      </c>
      <c r="J31" s="24" t="str">
        <f t="shared" si="23"/>
        <v/>
      </c>
      <c r="K31" s="24" t="str">
        <f t="shared" si="23"/>
        <v/>
      </c>
      <c r="L31" s="24" t="str">
        <f t="shared" si="23"/>
        <v/>
      </c>
      <c r="M31" s="24" t="str">
        <f t="shared" si="23"/>
        <v/>
      </c>
      <c r="N31" s="24" t="str">
        <f t="shared" si="23"/>
        <v/>
      </c>
      <c r="O31" s="24" t="str">
        <f t="shared" si="23"/>
        <v/>
      </c>
      <c r="P31" s="24" t="str">
        <f t="shared" si="23"/>
        <v/>
      </c>
      <c r="Q31" s="24" t="str">
        <f t="shared" si="23"/>
        <v/>
      </c>
      <c r="R31" s="24" t="str">
        <f t="shared" si="23"/>
        <v/>
      </c>
      <c r="S31" s="24" t="str">
        <f t="shared" si="23"/>
        <v/>
      </c>
      <c r="T31" s="24" t="str">
        <f t="shared" si="23"/>
        <v/>
      </c>
      <c r="U31" s="24" t="str">
        <f t="shared" si="23"/>
        <v/>
      </c>
    </row>
    <row r="32" ht="30.0" customHeight="1">
      <c r="A32" s="7">
        <f>'02_工程表'!A31</f>
        <v>24</v>
      </c>
      <c r="B32" s="7" t="str">
        <f>'02_工程表'!B31</f>
        <v/>
      </c>
      <c r="C32" s="7" t="str">
        <f>'02_工程表'!C31</f>
        <v/>
      </c>
      <c r="D32" s="23" t="str">
        <f>IF('02_工程表'!F31&gt;0,'02_工程表'!F31,"")</f>
        <v/>
      </c>
      <c r="E32" s="23" t="str">
        <f>IF('02_工程表'!G31&gt;0,'02_工程表'!G31,"")</f>
        <v/>
      </c>
      <c r="F32" s="24" t="str">
        <f t="shared" ref="F32:U32" si="24">IF(OR($D32="",$E32="",F$8=""),"",IF(AND($D32&lt;F$8+7,$E32&gt;=F$8),"■",""))</f>
        <v/>
      </c>
      <c r="G32" s="24" t="str">
        <f t="shared" si="24"/>
        <v/>
      </c>
      <c r="H32" s="24" t="str">
        <f t="shared" si="24"/>
        <v/>
      </c>
      <c r="I32" s="24" t="str">
        <f t="shared" si="24"/>
        <v/>
      </c>
      <c r="J32" s="24" t="str">
        <f t="shared" si="24"/>
        <v/>
      </c>
      <c r="K32" s="24" t="str">
        <f t="shared" si="24"/>
        <v/>
      </c>
      <c r="L32" s="24" t="str">
        <f t="shared" si="24"/>
        <v/>
      </c>
      <c r="M32" s="24" t="str">
        <f t="shared" si="24"/>
        <v/>
      </c>
      <c r="N32" s="24" t="str">
        <f t="shared" si="24"/>
        <v/>
      </c>
      <c r="O32" s="24" t="str">
        <f t="shared" si="24"/>
        <v/>
      </c>
      <c r="P32" s="24" t="str">
        <f t="shared" si="24"/>
        <v/>
      </c>
      <c r="Q32" s="24" t="str">
        <f t="shared" si="24"/>
        <v/>
      </c>
      <c r="R32" s="24" t="str">
        <f t="shared" si="24"/>
        <v/>
      </c>
      <c r="S32" s="24" t="str">
        <f t="shared" si="24"/>
        <v/>
      </c>
      <c r="T32" s="24" t="str">
        <f t="shared" si="24"/>
        <v/>
      </c>
      <c r="U32" s="24" t="str">
        <f t="shared" si="24"/>
        <v/>
      </c>
    </row>
    <row r="33" ht="30.0" customHeight="1">
      <c r="A33" s="7">
        <f>'02_工程表'!A32</f>
        <v>25</v>
      </c>
      <c r="B33" s="7" t="str">
        <f>'02_工程表'!B32</f>
        <v/>
      </c>
      <c r="C33" s="7" t="str">
        <f>'02_工程表'!C32</f>
        <v/>
      </c>
      <c r="D33" s="23" t="str">
        <f>IF('02_工程表'!F32&gt;0,'02_工程表'!F32,"")</f>
        <v/>
      </c>
      <c r="E33" s="23" t="str">
        <f>IF('02_工程表'!G32&gt;0,'02_工程表'!G32,"")</f>
        <v/>
      </c>
      <c r="F33" s="24" t="str">
        <f t="shared" ref="F33:U33" si="25">IF(OR($D33="",$E33="",F$8=""),"",IF(AND($D33&lt;F$8+7,$E33&gt;=F$8),"■",""))</f>
        <v/>
      </c>
      <c r="G33" s="24" t="str">
        <f t="shared" si="25"/>
        <v/>
      </c>
      <c r="H33" s="24" t="str">
        <f t="shared" si="25"/>
        <v/>
      </c>
      <c r="I33" s="24" t="str">
        <f t="shared" si="25"/>
        <v/>
      </c>
      <c r="J33" s="24" t="str">
        <f t="shared" si="25"/>
        <v/>
      </c>
      <c r="K33" s="24" t="str">
        <f t="shared" si="25"/>
        <v/>
      </c>
      <c r="L33" s="24" t="str">
        <f t="shared" si="25"/>
        <v/>
      </c>
      <c r="M33" s="24" t="str">
        <f t="shared" si="25"/>
        <v/>
      </c>
      <c r="N33" s="24" t="str">
        <f t="shared" si="25"/>
        <v/>
      </c>
      <c r="O33" s="24" t="str">
        <f t="shared" si="25"/>
        <v/>
      </c>
      <c r="P33" s="24" t="str">
        <f t="shared" si="25"/>
        <v/>
      </c>
      <c r="Q33" s="24" t="str">
        <f t="shared" si="25"/>
        <v/>
      </c>
      <c r="R33" s="24" t="str">
        <f t="shared" si="25"/>
        <v/>
      </c>
      <c r="S33" s="24" t="str">
        <f t="shared" si="25"/>
        <v/>
      </c>
      <c r="T33" s="24" t="str">
        <f t="shared" si="25"/>
        <v/>
      </c>
      <c r="U33" s="24" t="str">
        <f t="shared" si="25"/>
        <v/>
      </c>
    </row>
    <row r="34" ht="30.0" customHeight="1">
      <c r="A34" s="7">
        <f>'02_工程表'!A33</f>
        <v>26</v>
      </c>
      <c r="B34" s="7" t="str">
        <f>'02_工程表'!B33</f>
        <v/>
      </c>
      <c r="C34" s="7" t="str">
        <f>'02_工程表'!C33</f>
        <v/>
      </c>
      <c r="D34" s="23" t="str">
        <f>IF('02_工程表'!F33&gt;0,'02_工程表'!F33,"")</f>
        <v/>
      </c>
      <c r="E34" s="23" t="str">
        <f>IF('02_工程表'!G33&gt;0,'02_工程表'!G33,"")</f>
        <v/>
      </c>
      <c r="F34" s="24" t="str">
        <f t="shared" ref="F34:U34" si="26">IF(OR($D34="",$E34="",F$8=""),"",IF(AND($D34&lt;F$8+7,$E34&gt;=F$8),"■",""))</f>
        <v/>
      </c>
      <c r="G34" s="24" t="str">
        <f t="shared" si="26"/>
        <v/>
      </c>
      <c r="H34" s="24" t="str">
        <f t="shared" si="26"/>
        <v/>
      </c>
      <c r="I34" s="24" t="str">
        <f t="shared" si="26"/>
        <v/>
      </c>
      <c r="J34" s="24" t="str">
        <f t="shared" si="26"/>
        <v/>
      </c>
      <c r="K34" s="24" t="str">
        <f t="shared" si="26"/>
        <v/>
      </c>
      <c r="L34" s="24" t="str">
        <f t="shared" si="26"/>
        <v/>
      </c>
      <c r="M34" s="24" t="str">
        <f t="shared" si="26"/>
        <v/>
      </c>
      <c r="N34" s="24" t="str">
        <f t="shared" si="26"/>
        <v/>
      </c>
      <c r="O34" s="24" t="str">
        <f t="shared" si="26"/>
        <v/>
      </c>
      <c r="P34" s="24" t="str">
        <f t="shared" si="26"/>
        <v/>
      </c>
      <c r="Q34" s="24" t="str">
        <f t="shared" si="26"/>
        <v/>
      </c>
      <c r="R34" s="24" t="str">
        <f t="shared" si="26"/>
        <v/>
      </c>
      <c r="S34" s="24" t="str">
        <f t="shared" si="26"/>
        <v/>
      </c>
      <c r="T34" s="24" t="str">
        <f t="shared" si="26"/>
        <v/>
      </c>
      <c r="U34" s="24" t="str">
        <f t="shared" si="26"/>
        <v/>
      </c>
    </row>
    <row r="35" ht="30.0" customHeight="1">
      <c r="A35" s="7">
        <f>'02_工程表'!A34</f>
        <v>27</v>
      </c>
      <c r="B35" s="7" t="str">
        <f>'02_工程表'!B34</f>
        <v/>
      </c>
      <c r="C35" s="7" t="str">
        <f>'02_工程表'!C34</f>
        <v/>
      </c>
      <c r="D35" s="23" t="str">
        <f>IF('02_工程表'!F34&gt;0,'02_工程表'!F34,"")</f>
        <v/>
      </c>
      <c r="E35" s="23" t="str">
        <f>IF('02_工程表'!G34&gt;0,'02_工程表'!G34,"")</f>
        <v/>
      </c>
      <c r="F35" s="24" t="str">
        <f t="shared" ref="F35:U35" si="27">IF(OR($D35="",$E35="",F$8=""),"",IF(AND($D35&lt;F$8+7,$E35&gt;=F$8),"■",""))</f>
        <v/>
      </c>
      <c r="G35" s="24" t="str">
        <f t="shared" si="27"/>
        <v/>
      </c>
      <c r="H35" s="24" t="str">
        <f t="shared" si="27"/>
        <v/>
      </c>
      <c r="I35" s="24" t="str">
        <f t="shared" si="27"/>
        <v/>
      </c>
      <c r="J35" s="24" t="str">
        <f t="shared" si="27"/>
        <v/>
      </c>
      <c r="K35" s="24" t="str">
        <f t="shared" si="27"/>
        <v/>
      </c>
      <c r="L35" s="24" t="str">
        <f t="shared" si="27"/>
        <v/>
      </c>
      <c r="M35" s="24" t="str">
        <f t="shared" si="27"/>
        <v/>
      </c>
      <c r="N35" s="24" t="str">
        <f t="shared" si="27"/>
        <v/>
      </c>
      <c r="O35" s="24" t="str">
        <f t="shared" si="27"/>
        <v/>
      </c>
      <c r="P35" s="24" t="str">
        <f t="shared" si="27"/>
        <v/>
      </c>
      <c r="Q35" s="24" t="str">
        <f t="shared" si="27"/>
        <v/>
      </c>
      <c r="R35" s="24" t="str">
        <f t="shared" si="27"/>
        <v/>
      </c>
      <c r="S35" s="24" t="str">
        <f t="shared" si="27"/>
        <v/>
      </c>
      <c r="T35" s="24" t="str">
        <f t="shared" si="27"/>
        <v/>
      </c>
      <c r="U35" s="24" t="str">
        <f t="shared" si="27"/>
        <v/>
      </c>
    </row>
    <row r="36" ht="30.0" customHeight="1">
      <c r="A36" s="7">
        <f>'02_工程表'!A35</f>
        <v>28</v>
      </c>
      <c r="B36" s="7" t="str">
        <f>'02_工程表'!B35</f>
        <v/>
      </c>
      <c r="C36" s="7" t="str">
        <f>'02_工程表'!C35</f>
        <v/>
      </c>
      <c r="D36" s="23" t="str">
        <f>IF('02_工程表'!F35&gt;0,'02_工程表'!F35,"")</f>
        <v/>
      </c>
      <c r="E36" s="23" t="str">
        <f>IF('02_工程表'!G35&gt;0,'02_工程表'!G35,"")</f>
        <v/>
      </c>
      <c r="F36" s="24" t="str">
        <f t="shared" ref="F36:U36" si="28">IF(OR($D36="",$E36="",F$8=""),"",IF(AND($D36&lt;F$8+7,$E36&gt;=F$8),"■",""))</f>
        <v/>
      </c>
      <c r="G36" s="24" t="str">
        <f t="shared" si="28"/>
        <v/>
      </c>
      <c r="H36" s="24" t="str">
        <f t="shared" si="28"/>
        <v/>
      </c>
      <c r="I36" s="24" t="str">
        <f t="shared" si="28"/>
        <v/>
      </c>
      <c r="J36" s="24" t="str">
        <f t="shared" si="28"/>
        <v/>
      </c>
      <c r="K36" s="24" t="str">
        <f t="shared" si="28"/>
        <v/>
      </c>
      <c r="L36" s="24" t="str">
        <f t="shared" si="28"/>
        <v/>
      </c>
      <c r="M36" s="24" t="str">
        <f t="shared" si="28"/>
        <v/>
      </c>
      <c r="N36" s="24" t="str">
        <f t="shared" si="28"/>
        <v/>
      </c>
      <c r="O36" s="24" t="str">
        <f t="shared" si="28"/>
        <v/>
      </c>
      <c r="P36" s="24" t="str">
        <f t="shared" si="28"/>
        <v/>
      </c>
      <c r="Q36" s="24" t="str">
        <f t="shared" si="28"/>
        <v/>
      </c>
      <c r="R36" s="24" t="str">
        <f t="shared" si="28"/>
        <v/>
      </c>
      <c r="S36" s="24" t="str">
        <f t="shared" si="28"/>
        <v/>
      </c>
      <c r="T36" s="24" t="str">
        <f t="shared" si="28"/>
        <v/>
      </c>
      <c r="U36" s="24" t="str">
        <f t="shared" si="28"/>
        <v/>
      </c>
    </row>
    <row r="37" ht="30.0" customHeight="1">
      <c r="A37" s="7">
        <f>'02_工程表'!A36</f>
        <v>29</v>
      </c>
      <c r="B37" s="7" t="str">
        <f>'02_工程表'!B36</f>
        <v/>
      </c>
      <c r="C37" s="7" t="str">
        <f>'02_工程表'!C36</f>
        <v/>
      </c>
      <c r="D37" s="23" t="str">
        <f>IF('02_工程表'!F36&gt;0,'02_工程表'!F36,"")</f>
        <v/>
      </c>
      <c r="E37" s="23" t="str">
        <f>IF('02_工程表'!G36&gt;0,'02_工程表'!G36,"")</f>
        <v/>
      </c>
      <c r="F37" s="24" t="str">
        <f t="shared" ref="F37:U37" si="29">IF(OR($D37="",$E37="",F$8=""),"",IF(AND($D37&lt;F$8+7,$E37&gt;=F$8),"■",""))</f>
        <v/>
      </c>
      <c r="G37" s="24" t="str">
        <f t="shared" si="29"/>
        <v/>
      </c>
      <c r="H37" s="24" t="str">
        <f t="shared" si="29"/>
        <v/>
      </c>
      <c r="I37" s="24" t="str">
        <f t="shared" si="29"/>
        <v/>
      </c>
      <c r="J37" s="24" t="str">
        <f t="shared" si="29"/>
        <v/>
      </c>
      <c r="K37" s="24" t="str">
        <f t="shared" si="29"/>
        <v/>
      </c>
      <c r="L37" s="24" t="str">
        <f t="shared" si="29"/>
        <v/>
      </c>
      <c r="M37" s="24" t="str">
        <f t="shared" si="29"/>
        <v/>
      </c>
      <c r="N37" s="24" t="str">
        <f t="shared" si="29"/>
        <v/>
      </c>
      <c r="O37" s="24" t="str">
        <f t="shared" si="29"/>
        <v/>
      </c>
      <c r="P37" s="24" t="str">
        <f t="shared" si="29"/>
        <v/>
      </c>
      <c r="Q37" s="24" t="str">
        <f t="shared" si="29"/>
        <v/>
      </c>
      <c r="R37" s="24" t="str">
        <f t="shared" si="29"/>
        <v/>
      </c>
      <c r="S37" s="24" t="str">
        <f t="shared" si="29"/>
        <v/>
      </c>
      <c r="T37" s="24" t="str">
        <f t="shared" si="29"/>
        <v/>
      </c>
      <c r="U37" s="24" t="str">
        <f t="shared" si="29"/>
        <v/>
      </c>
    </row>
    <row r="38" ht="30.0" customHeight="1">
      <c r="A38" s="7">
        <f>'02_工程表'!A37</f>
        <v>30</v>
      </c>
      <c r="B38" s="7" t="str">
        <f>'02_工程表'!B37</f>
        <v/>
      </c>
      <c r="C38" s="7" t="str">
        <f>'02_工程表'!C37</f>
        <v/>
      </c>
      <c r="D38" s="23" t="str">
        <f>IF('02_工程表'!F37&gt;0,'02_工程表'!F37,"")</f>
        <v/>
      </c>
      <c r="E38" s="23" t="str">
        <f>IF('02_工程表'!G37&gt;0,'02_工程表'!G37,"")</f>
        <v/>
      </c>
      <c r="F38" s="24" t="str">
        <f t="shared" ref="F38:U38" si="30">IF(OR($D38="",$E38="",F$8=""),"",IF(AND($D38&lt;F$8+7,$E38&gt;=F$8),"■",""))</f>
        <v/>
      </c>
      <c r="G38" s="24" t="str">
        <f t="shared" si="30"/>
        <v/>
      </c>
      <c r="H38" s="24" t="str">
        <f t="shared" si="30"/>
        <v/>
      </c>
      <c r="I38" s="24" t="str">
        <f t="shared" si="30"/>
        <v/>
      </c>
      <c r="J38" s="24" t="str">
        <f t="shared" si="30"/>
        <v/>
      </c>
      <c r="K38" s="24" t="str">
        <f t="shared" si="30"/>
        <v/>
      </c>
      <c r="L38" s="24" t="str">
        <f t="shared" si="30"/>
        <v/>
      </c>
      <c r="M38" s="24" t="str">
        <f t="shared" si="30"/>
        <v/>
      </c>
      <c r="N38" s="24" t="str">
        <f t="shared" si="30"/>
        <v/>
      </c>
      <c r="O38" s="24" t="str">
        <f t="shared" si="30"/>
        <v/>
      </c>
      <c r="P38" s="24" t="str">
        <f t="shared" si="30"/>
        <v/>
      </c>
      <c r="Q38" s="24" t="str">
        <f t="shared" si="30"/>
        <v/>
      </c>
      <c r="R38" s="24" t="str">
        <f t="shared" si="30"/>
        <v/>
      </c>
      <c r="S38" s="24" t="str">
        <f t="shared" si="30"/>
        <v/>
      </c>
      <c r="T38" s="24" t="str">
        <f t="shared" si="30"/>
        <v/>
      </c>
      <c r="U38" s="24" t="str">
        <f t="shared" si="30"/>
        <v/>
      </c>
    </row>
    <row r="39" ht="30.0" customHeight="1">
      <c r="A39" s="7">
        <f>'02_工程表'!A38</f>
        <v>31</v>
      </c>
      <c r="B39" s="7" t="str">
        <f>'02_工程表'!B38</f>
        <v/>
      </c>
      <c r="C39" s="7" t="str">
        <f>'02_工程表'!C38</f>
        <v/>
      </c>
      <c r="D39" s="23" t="str">
        <f>IF('02_工程表'!F38&gt;0,'02_工程表'!F38,"")</f>
        <v/>
      </c>
      <c r="E39" s="23" t="str">
        <f>IF('02_工程表'!G38&gt;0,'02_工程表'!G38,"")</f>
        <v/>
      </c>
      <c r="F39" s="24" t="str">
        <f t="shared" ref="F39:U39" si="31">IF(OR($D39="",$E39="",F$8=""),"",IF(AND($D39&lt;F$8+7,$E39&gt;=F$8),"■",""))</f>
        <v/>
      </c>
      <c r="G39" s="24" t="str">
        <f t="shared" si="31"/>
        <v/>
      </c>
      <c r="H39" s="24" t="str">
        <f t="shared" si="31"/>
        <v/>
      </c>
      <c r="I39" s="24" t="str">
        <f t="shared" si="31"/>
        <v/>
      </c>
      <c r="J39" s="24" t="str">
        <f t="shared" si="31"/>
        <v/>
      </c>
      <c r="K39" s="24" t="str">
        <f t="shared" si="31"/>
        <v/>
      </c>
      <c r="L39" s="24" t="str">
        <f t="shared" si="31"/>
        <v/>
      </c>
      <c r="M39" s="24" t="str">
        <f t="shared" si="31"/>
        <v/>
      </c>
      <c r="N39" s="24" t="str">
        <f t="shared" si="31"/>
        <v/>
      </c>
      <c r="O39" s="24" t="str">
        <f t="shared" si="31"/>
        <v/>
      </c>
      <c r="P39" s="24" t="str">
        <f t="shared" si="31"/>
        <v/>
      </c>
      <c r="Q39" s="24" t="str">
        <f t="shared" si="31"/>
        <v/>
      </c>
      <c r="R39" s="24" t="str">
        <f t="shared" si="31"/>
        <v/>
      </c>
      <c r="S39" s="24" t="str">
        <f t="shared" si="31"/>
        <v/>
      </c>
      <c r="T39" s="24" t="str">
        <f t="shared" si="31"/>
        <v/>
      </c>
      <c r="U39" s="24" t="str">
        <f t="shared" si="31"/>
        <v/>
      </c>
    </row>
    <row r="40" ht="30.0" customHeight="1">
      <c r="A40" s="7">
        <f>'02_工程表'!A39</f>
        <v>32</v>
      </c>
      <c r="B40" s="7" t="str">
        <f>'02_工程表'!B39</f>
        <v/>
      </c>
      <c r="C40" s="7" t="str">
        <f>'02_工程表'!C39</f>
        <v/>
      </c>
      <c r="D40" s="23" t="str">
        <f>IF('02_工程表'!F39&gt;0,'02_工程表'!F39,"")</f>
        <v/>
      </c>
      <c r="E40" s="23" t="str">
        <f>IF('02_工程表'!G39&gt;0,'02_工程表'!G39,"")</f>
        <v/>
      </c>
      <c r="F40" s="24" t="str">
        <f t="shared" ref="F40:U40" si="32">IF(OR($D40="",$E40="",F$8=""),"",IF(AND($D40&lt;F$8+7,$E40&gt;=F$8),"■",""))</f>
        <v/>
      </c>
      <c r="G40" s="24" t="str">
        <f t="shared" si="32"/>
        <v/>
      </c>
      <c r="H40" s="24" t="str">
        <f t="shared" si="32"/>
        <v/>
      </c>
      <c r="I40" s="24" t="str">
        <f t="shared" si="32"/>
        <v/>
      </c>
      <c r="J40" s="24" t="str">
        <f t="shared" si="32"/>
        <v/>
      </c>
      <c r="K40" s="24" t="str">
        <f t="shared" si="32"/>
        <v/>
      </c>
      <c r="L40" s="24" t="str">
        <f t="shared" si="32"/>
        <v/>
      </c>
      <c r="M40" s="24" t="str">
        <f t="shared" si="32"/>
        <v/>
      </c>
      <c r="N40" s="24" t="str">
        <f t="shared" si="32"/>
        <v/>
      </c>
      <c r="O40" s="24" t="str">
        <f t="shared" si="32"/>
        <v/>
      </c>
      <c r="P40" s="24" t="str">
        <f t="shared" si="32"/>
        <v/>
      </c>
      <c r="Q40" s="24" t="str">
        <f t="shared" si="32"/>
        <v/>
      </c>
      <c r="R40" s="24" t="str">
        <f t="shared" si="32"/>
        <v/>
      </c>
      <c r="S40" s="24" t="str">
        <f t="shared" si="32"/>
        <v/>
      </c>
      <c r="T40" s="24" t="str">
        <f t="shared" si="32"/>
        <v/>
      </c>
      <c r="U40" s="24" t="str">
        <f t="shared" si="32"/>
        <v/>
      </c>
    </row>
    <row r="41" ht="30.0" customHeight="1">
      <c r="A41" s="7">
        <f>'02_工程表'!A40</f>
        <v>33</v>
      </c>
      <c r="B41" s="7" t="str">
        <f>'02_工程表'!B40</f>
        <v/>
      </c>
      <c r="C41" s="7" t="str">
        <f>'02_工程表'!C40</f>
        <v/>
      </c>
      <c r="D41" s="23" t="str">
        <f>IF('02_工程表'!F40&gt;0,'02_工程表'!F40,"")</f>
        <v/>
      </c>
      <c r="E41" s="23" t="str">
        <f>IF('02_工程表'!G40&gt;0,'02_工程表'!G40,"")</f>
        <v/>
      </c>
      <c r="F41" s="24" t="str">
        <f t="shared" ref="F41:U41" si="33">IF(OR($D41="",$E41="",F$8=""),"",IF(AND($D41&lt;F$8+7,$E41&gt;=F$8),"■",""))</f>
        <v/>
      </c>
      <c r="G41" s="24" t="str">
        <f t="shared" si="33"/>
        <v/>
      </c>
      <c r="H41" s="24" t="str">
        <f t="shared" si="33"/>
        <v/>
      </c>
      <c r="I41" s="24" t="str">
        <f t="shared" si="33"/>
        <v/>
      </c>
      <c r="J41" s="24" t="str">
        <f t="shared" si="33"/>
        <v/>
      </c>
      <c r="K41" s="24" t="str">
        <f t="shared" si="33"/>
        <v/>
      </c>
      <c r="L41" s="24" t="str">
        <f t="shared" si="33"/>
        <v/>
      </c>
      <c r="M41" s="24" t="str">
        <f t="shared" si="33"/>
        <v/>
      </c>
      <c r="N41" s="24" t="str">
        <f t="shared" si="33"/>
        <v/>
      </c>
      <c r="O41" s="24" t="str">
        <f t="shared" si="33"/>
        <v/>
      </c>
      <c r="P41" s="24" t="str">
        <f t="shared" si="33"/>
        <v/>
      </c>
      <c r="Q41" s="24" t="str">
        <f t="shared" si="33"/>
        <v/>
      </c>
      <c r="R41" s="24" t="str">
        <f t="shared" si="33"/>
        <v/>
      </c>
      <c r="S41" s="24" t="str">
        <f t="shared" si="33"/>
        <v/>
      </c>
      <c r="T41" s="24" t="str">
        <f t="shared" si="33"/>
        <v/>
      </c>
      <c r="U41" s="24" t="str">
        <f t="shared" si="33"/>
        <v/>
      </c>
    </row>
    <row r="42" ht="30.0" customHeight="1">
      <c r="A42" s="7">
        <f>'02_工程表'!A41</f>
        <v>34</v>
      </c>
      <c r="B42" s="7" t="str">
        <f>'02_工程表'!B41</f>
        <v/>
      </c>
      <c r="C42" s="7" t="str">
        <f>'02_工程表'!C41</f>
        <v/>
      </c>
      <c r="D42" s="23" t="str">
        <f>IF('02_工程表'!F41&gt;0,'02_工程表'!F41,"")</f>
        <v/>
      </c>
      <c r="E42" s="23" t="str">
        <f>IF('02_工程表'!G41&gt;0,'02_工程表'!G41,"")</f>
        <v/>
      </c>
      <c r="F42" s="24" t="str">
        <f t="shared" ref="F42:U42" si="34">IF(OR($D42="",$E42="",F$8=""),"",IF(AND($D42&lt;F$8+7,$E42&gt;=F$8),"■",""))</f>
        <v/>
      </c>
      <c r="G42" s="24" t="str">
        <f t="shared" si="34"/>
        <v/>
      </c>
      <c r="H42" s="24" t="str">
        <f t="shared" si="34"/>
        <v/>
      </c>
      <c r="I42" s="24" t="str">
        <f t="shared" si="34"/>
        <v/>
      </c>
      <c r="J42" s="24" t="str">
        <f t="shared" si="34"/>
        <v/>
      </c>
      <c r="K42" s="24" t="str">
        <f t="shared" si="34"/>
        <v/>
      </c>
      <c r="L42" s="24" t="str">
        <f t="shared" si="34"/>
        <v/>
      </c>
      <c r="M42" s="24" t="str">
        <f t="shared" si="34"/>
        <v/>
      </c>
      <c r="N42" s="24" t="str">
        <f t="shared" si="34"/>
        <v/>
      </c>
      <c r="O42" s="24" t="str">
        <f t="shared" si="34"/>
        <v/>
      </c>
      <c r="P42" s="24" t="str">
        <f t="shared" si="34"/>
        <v/>
      </c>
      <c r="Q42" s="24" t="str">
        <f t="shared" si="34"/>
        <v/>
      </c>
      <c r="R42" s="24" t="str">
        <f t="shared" si="34"/>
        <v/>
      </c>
      <c r="S42" s="24" t="str">
        <f t="shared" si="34"/>
        <v/>
      </c>
      <c r="T42" s="24" t="str">
        <f t="shared" si="34"/>
        <v/>
      </c>
      <c r="U42" s="24" t="str">
        <f t="shared" si="34"/>
        <v/>
      </c>
    </row>
    <row r="43" ht="15.75" customHeight="1"/>
    <row r="44" ht="15.75" customHeight="1"/>
    <row r="45" ht="21.75" customHeight="1">
      <c r="A45" s="25" t="s">
        <v>222</v>
      </c>
    </row>
    <row r="46" ht="21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S2"/>
    <mergeCell ref="A3:S3"/>
    <mergeCell ref="A4:S4"/>
    <mergeCell ref="A45:U46"/>
  </mergeCells>
  <conditionalFormatting sqref="F9:U42">
    <cfRule type="expression" dxfId="0" priority="1">
      <formula>F9="■"</formula>
    </cfRule>
  </conditionalFormatting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7.0"/>
    <col customWidth="1" min="2" max="2" width="23.0"/>
    <col customWidth="1" min="3" max="3" width="29.0"/>
    <col customWidth="1" min="4" max="4" width="25.0"/>
    <col customWidth="1" min="5" max="5" width="20.0"/>
    <col customWidth="1" min="6" max="6" width="23.0"/>
    <col customWidth="1" min="7" max="8" width="18.0"/>
    <col customWidth="1" min="9" max="9" width="39.0"/>
    <col customWidth="1" min="10" max="10" width="19.0"/>
    <col customWidth="1" min="11" max="11" width="18.0"/>
    <col customWidth="1" min="12" max="12" width="21.0"/>
    <col customWidth="1" min="13" max="26" width="8.63"/>
  </cols>
  <sheetData>
    <row r="1" ht="24.75" customHeight="1">
      <c r="A1" s="1" t="s">
        <v>120</v>
      </c>
    </row>
    <row r="2" ht="24.75" customHeight="1"/>
    <row r="3" ht="27.75" customHeight="1">
      <c r="A3" s="3" t="s">
        <v>121</v>
      </c>
    </row>
    <row r="4" ht="27.0" customHeight="1">
      <c r="A4" s="4" t="s">
        <v>122</v>
      </c>
    </row>
    <row r="7" ht="37.5" customHeight="1">
      <c r="A7" s="5" t="s">
        <v>17</v>
      </c>
      <c r="B7" s="5" t="s">
        <v>123</v>
      </c>
      <c r="C7" s="5" t="s">
        <v>124</v>
      </c>
      <c r="D7" s="5" t="s">
        <v>125</v>
      </c>
      <c r="E7" s="5" t="s">
        <v>126</v>
      </c>
      <c r="F7" s="5" t="s">
        <v>127</v>
      </c>
      <c r="G7" s="5" t="s">
        <v>33</v>
      </c>
      <c r="H7" s="5" t="s">
        <v>128</v>
      </c>
      <c r="I7" s="5" t="s">
        <v>129</v>
      </c>
      <c r="J7" s="5" t="s">
        <v>130</v>
      </c>
      <c r="K7" s="5" t="s">
        <v>131</v>
      </c>
      <c r="L7" s="5" t="s">
        <v>132</v>
      </c>
    </row>
    <row r="8" ht="48.75" customHeight="1">
      <c r="A8" s="7">
        <v>1.0</v>
      </c>
      <c r="B8" s="8" t="s">
        <v>133</v>
      </c>
      <c r="C8" s="8" t="s">
        <v>134</v>
      </c>
      <c r="D8" s="8"/>
      <c r="E8" s="8"/>
      <c r="F8" s="8"/>
      <c r="G8" s="9"/>
      <c r="H8" s="8"/>
      <c r="I8" s="8"/>
      <c r="J8" s="8" t="s">
        <v>81</v>
      </c>
      <c r="K8" s="8"/>
      <c r="L8" s="9"/>
    </row>
    <row r="9" ht="48.75" customHeight="1">
      <c r="A9" s="7">
        <v>2.0</v>
      </c>
      <c r="B9" s="8" t="s">
        <v>135</v>
      </c>
      <c r="C9" s="8" t="s">
        <v>136</v>
      </c>
      <c r="D9" s="8"/>
      <c r="E9" s="8"/>
      <c r="F9" s="8"/>
      <c r="G9" s="9"/>
      <c r="H9" s="8"/>
      <c r="I9" s="8"/>
      <c r="J9" s="8" t="s">
        <v>81</v>
      </c>
      <c r="K9" s="8"/>
      <c r="L9" s="9"/>
    </row>
    <row r="10" ht="48.75" customHeight="1">
      <c r="A10" s="7">
        <v>3.0</v>
      </c>
      <c r="B10" s="8" t="s">
        <v>137</v>
      </c>
      <c r="C10" s="8" t="s">
        <v>138</v>
      </c>
      <c r="D10" s="8"/>
      <c r="E10" s="8"/>
      <c r="F10" s="8"/>
      <c r="G10" s="9"/>
      <c r="H10" s="8"/>
      <c r="I10" s="8"/>
      <c r="J10" s="8" t="s">
        <v>81</v>
      </c>
      <c r="K10" s="8"/>
      <c r="L10" s="9"/>
    </row>
    <row r="11" ht="48.75" customHeight="1">
      <c r="A11" s="7">
        <v>4.0</v>
      </c>
      <c r="B11" s="8" t="s">
        <v>139</v>
      </c>
      <c r="C11" s="8" t="s">
        <v>140</v>
      </c>
      <c r="D11" s="8"/>
      <c r="E11" s="8"/>
      <c r="F11" s="8"/>
      <c r="G11" s="9"/>
      <c r="H11" s="8"/>
      <c r="I11" s="8"/>
      <c r="J11" s="8" t="s">
        <v>81</v>
      </c>
      <c r="K11" s="8"/>
      <c r="L11" s="9"/>
    </row>
    <row r="12" ht="48.75" customHeight="1">
      <c r="A12" s="7">
        <v>5.0</v>
      </c>
      <c r="B12" s="8" t="s">
        <v>141</v>
      </c>
      <c r="C12" s="8" t="s">
        <v>142</v>
      </c>
      <c r="D12" s="8"/>
      <c r="E12" s="8"/>
      <c r="F12" s="8"/>
      <c r="G12" s="9"/>
      <c r="H12" s="8"/>
      <c r="I12" s="8"/>
      <c r="J12" s="8" t="s">
        <v>81</v>
      </c>
      <c r="K12" s="8"/>
      <c r="L12" s="9"/>
    </row>
    <row r="13" ht="48.75" customHeight="1">
      <c r="A13" s="7">
        <v>6.0</v>
      </c>
      <c r="B13" s="8" t="s">
        <v>143</v>
      </c>
      <c r="C13" s="8" t="s">
        <v>144</v>
      </c>
      <c r="D13" s="8"/>
      <c r="E13" s="8"/>
      <c r="F13" s="8"/>
      <c r="G13" s="9"/>
      <c r="H13" s="8"/>
      <c r="I13" s="8"/>
      <c r="J13" s="8" t="s">
        <v>81</v>
      </c>
      <c r="K13" s="8"/>
      <c r="L13" s="9"/>
    </row>
    <row r="14" ht="48.75" customHeight="1">
      <c r="A14" s="7">
        <v>7.0</v>
      </c>
      <c r="B14" s="8" t="s">
        <v>145</v>
      </c>
      <c r="C14" s="8" t="s">
        <v>146</v>
      </c>
      <c r="D14" s="8"/>
      <c r="E14" s="8"/>
      <c r="F14" s="8"/>
      <c r="G14" s="9"/>
      <c r="H14" s="8"/>
      <c r="I14" s="8"/>
      <c r="J14" s="8" t="s">
        <v>81</v>
      </c>
      <c r="K14" s="8"/>
      <c r="L14" s="9"/>
    </row>
    <row r="15" ht="48.75" customHeight="1">
      <c r="A15" s="7">
        <v>8.0</v>
      </c>
      <c r="B15" s="8" t="s">
        <v>147</v>
      </c>
      <c r="C15" s="8" t="s">
        <v>148</v>
      </c>
      <c r="D15" s="8"/>
      <c r="E15" s="8"/>
      <c r="F15" s="8"/>
      <c r="G15" s="9"/>
      <c r="H15" s="8"/>
      <c r="I15" s="8"/>
      <c r="J15" s="8" t="s">
        <v>81</v>
      </c>
      <c r="K15" s="8"/>
      <c r="L15" s="9"/>
    </row>
    <row r="16" ht="48.75" customHeight="1">
      <c r="A16" s="7">
        <v>9.0</v>
      </c>
      <c r="B16" s="8"/>
      <c r="C16" s="8"/>
      <c r="D16" s="8"/>
      <c r="E16" s="8"/>
      <c r="F16" s="8"/>
      <c r="G16" s="9"/>
      <c r="H16" s="8"/>
      <c r="I16" s="8"/>
      <c r="J16" s="8"/>
      <c r="K16" s="8"/>
      <c r="L16" s="9"/>
    </row>
    <row r="17" ht="48.75" customHeight="1">
      <c r="A17" s="7">
        <v>10.0</v>
      </c>
      <c r="B17" s="8"/>
      <c r="C17" s="8"/>
      <c r="D17" s="8"/>
      <c r="E17" s="8"/>
      <c r="F17" s="8"/>
      <c r="G17" s="9"/>
      <c r="H17" s="8"/>
      <c r="I17" s="8"/>
      <c r="J17" s="8"/>
      <c r="K17" s="8"/>
      <c r="L17" s="9"/>
    </row>
    <row r="18" ht="48.75" customHeight="1">
      <c r="A18" s="7">
        <v>11.0</v>
      </c>
      <c r="B18" s="8"/>
      <c r="C18" s="8"/>
      <c r="D18" s="8"/>
      <c r="E18" s="8"/>
      <c r="F18" s="8"/>
      <c r="G18" s="9"/>
      <c r="H18" s="8"/>
      <c r="I18" s="8"/>
      <c r="J18" s="8"/>
      <c r="K18" s="8"/>
      <c r="L18" s="9"/>
    </row>
    <row r="19" ht="48.75" customHeight="1">
      <c r="A19" s="7">
        <v>12.0</v>
      </c>
      <c r="B19" s="8"/>
      <c r="C19" s="8"/>
      <c r="D19" s="8"/>
      <c r="E19" s="8"/>
      <c r="F19" s="8"/>
      <c r="G19" s="9"/>
      <c r="H19" s="8"/>
      <c r="I19" s="8"/>
      <c r="J19" s="8"/>
      <c r="K19" s="8"/>
      <c r="L19" s="9"/>
    </row>
    <row r="20" ht="48.75" customHeight="1">
      <c r="A20" s="7">
        <v>13.0</v>
      </c>
      <c r="B20" s="8"/>
      <c r="C20" s="8"/>
      <c r="D20" s="8"/>
      <c r="E20" s="8"/>
      <c r="F20" s="8"/>
      <c r="G20" s="9"/>
      <c r="H20" s="8"/>
      <c r="I20" s="8"/>
      <c r="J20" s="8"/>
      <c r="K20" s="8"/>
      <c r="L20" s="9"/>
    </row>
    <row r="21" ht="48.75" customHeight="1">
      <c r="A21" s="7">
        <v>14.0</v>
      </c>
      <c r="B21" s="8"/>
      <c r="C21" s="8"/>
      <c r="D21" s="8"/>
      <c r="E21" s="8"/>
      <c r="F21" s="8"/>
      <c r="G21" s="9"/>
      <c r="H21" s="8"/>
      <c r="I21" s="8"/>
      <c r="J21" s="8"/>
      <c r="K21" s="8"/>
      <c r="L21" s="9"/>
    </row>
    <row r="22" ht="48.75" customHeight="1">
      <c r="A22" s="7">
        <v>15.0</v>
      </c>
      <c r="B22" s="8"/>
      <c r="C22" s="8"/>
      <c r="D22" s="8"/>
      <c r="E22" s="8"/>
      <c r="F22" s="8"/>
      <c r="G22" s="9"/>
      <c r="H22" s="8"/>
      <c r="I22" s="8"/>
      <c r="J22" s="8"/>
      <c r="K22" s="8"/>
      <c r="L22" s="9"/>
    </row>
    <row r="23" ht="48.75" customHeight="1">
      <c r="A23" s="7">
        <v>16.0</v>
      </c>
      <c r="B23" s="8"/>
      <c r="C23" s="8"/>
      <c r="D23" s="8"/>
      <c r="E23" s="8"/>
      <c r="F23" s="8"/>
      <c r="G23" s="9"/>
      <c r="H23" s="8"/>
      <c r="I23" s="8"/>
      <c r="J23" s="8"/>
      <c r="K23" s="8"/>
      <c r="L23" s="9"/>
    </row>
    <row r="24" ht="48.75" customHeight="1">
      <c r="A24" s="7">
        <v>17.0</v>
      </c>
      <c r="B24" s="8"/>
      <c r="C24" s="8"/>
      <c r="D24" s="8"/>
      <c r="E24" s="8"/>
      <c r="F24" s="8"/>
      <c r="G24" s="9"/>
      <c r="H24" s="8"/>
      <c r="I24" s="8"/>
      <c r="J24" s="8"/>
      <c r="K24" s="8"/>
      <c r="L24" s="9"/>
    </row>
    <row r="25" ht="48.75" customHeight="1">
      <c r="A25" s="7">
        <v>18.0</v>
      </c>
      <c r="B25" s="8"/>
      <c r="C25" s="8"/>
      <c r="D25" s="8"/>
      <c r="E25" s="8"/>
      <c r="F25" s="8"/>
      <c r="G25" s="9"/>
      <c r="H25" s="8"/>
      <c r="I25" s="8"/>
      <c r="J25" s="8"/>
      <c r="K25" s="8"/>
      <c r="L25" s="9"/>
    </row>
    <row r="26" ht="15.75" customHeight="1"/>
    <row r="27" ht="15.75" customHeight="1"/>
    <row r="28" ht="22.5" customHeight="1">
      <c r="A28" s="26" t="s">
        <v>149</v>
      </c>
    </row>
    <row r="29" ht="22.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L2"/>
    <mergeCell ref="A3:L3"/>
    <mergeCell ref="A4:L4"/>
    <mergeCell ref="A28:L29"/>
  </mergeCells>
  <conditionalFormatting sqref="J8:J25">
    <cfRule type="expression" dxfId="0" priority="1">
      <formula>J8="解消"</formula>
    </cfRule>
  </conditionalFormatting>
  <dataValidations>
    <dataValidation type="list" allowBlank="1" sqref="H8:H25">
      <formula1>"高,中,低"</formula1>
    </dataValidation>
    <dataValidation type="list" allowBlank="1" sqref="J8:J25">
      <formula1>"未確認,対応中,解消,保留"</formula1>
    </dataValidation>
    <dataValidation type="list" allowBlank="1" sqref="E8:E25">
      <formula1>"高,中,低,未確認"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7.0"/>
    <col customWidth="1" min="2" max="2" width="17.0"/>
    <col customWidth="1" min="3" max="3" width="36.0"/>
    <col customWidth="1" min="4" max="4" width="26.0"/>
    <col customWidth="1" min="5" max="5" width="24.0"/>
    <col customWidth="1" min="6" max="6" width="19.0"/>
    <col customWidth="1" min="7" max="8" width="20.0"/>
    <col customWidth="1" min="9" max="9" width="23.0"/>
    <col customWidth="1" min="10" max="10" width="26.0"/>
    <col customWidth="1" min="11" max="26" width="8.63"/>
  </cols>
  <sheetData>
    <row r="1" ht="24.75" customHeight="1">
      <c r="A1" s="1" t="s">
        <v>150</v>
      </c>
    </row>
    <row r="2" ht="24.75" customHeight="1"/>
    <row r="3" ht="27.75" customHeight="1">
      <c r="A3" s="3" t="s">
        <v>151</v>
      </c>
    </row>
    <row r="4" ht="27.0" customHeight="1">
      <c r="A4" s="4" t="s">
        <v>152</v>
      </c>
    </row>
    <row r="7" ht="42.0" customHeight="1">
      <c r="A7" s="5" t="s">
        <v>17</v>
      </c>
      <c r="B7" s="5" t="s">
        <v>19</v>
      </c>
      <c r="C7" s="5" t="s">
        <v>153</v>
      </c>
      <c r="D7" s="5" t="s">
        <v>22</v>
      </c>
      <c r="E7" s="5" t="s">
        <v>25</v>
      </c>
      <c r="F7" s="5" t="s">
        <v>154</v>
      </c>
      <c r="G7" s="5" t="s">
        <v>155</v>
      </c>
      <c r="H7" s="5" t="s">
        <v>156</v>
      </c>
      <c r="I7" s="5" t="s">
        <v>157</v>
      </c>
      <c r="J7" s="5" t="s">
        <v>158</v>
      </c>
    </row>
    <row r="8" ht="37.5" customHeight="1">
      <c r="A8" s="7">
        <f>IF('02_工程表'!A8="","",'02_工程表'!A8)</f>
        <v>1</v>
      </c>
      <c r="B8" s="7" t="str">
        <f>IF('02_工程表'!B8="","",'02_工程表'!B8)</f>
        <v>Decision</v>
      </c>
      <c r="C8" s="7" t="str">
        <f>IF('02_工程表'!C8="","",'02_工程表'!C8)</f>
        <v>投資目的／Value・Issueの確認</v>
      </c>
      <c r="D8" s="7" t="str">
        <f>IF('02_工程表'!D8="","",'02_工程表'!D8)</f>
        <v/>
      </c>
      <c r="E8" s="7" t="str">
        <f>IF('02_工程表'!E8="","",'02_工程表'!E8)</f>
        <v/>
      </c>
      <c r="F8" s="23" t="str">
        <f>IF('02_工程表'!F8&gt;0,'02_工程表'!F8,"")</f>
        <v/>
      </c>
      <c r="G8" s="23" t="str">
        <f>IF('02_工程表'!G8&gt;0,'02_工程表'!G8,"")</f>
        <v/>
      </c>
      <c r="H8" s="7" t="str">
        <f>IF('02_工程表'!J8="","",'02_工程表'!J8)</f>
        <v>未着手</v>
      </c>
      <c r="I8" s="7" t="str">
        <f>IF('02_工程表'!P8="","",'02_工程表'!P8)</f>
        <v>未確認</v>
      </c>
      <c r="J8" s="7" t="str">
        <f>IF('02_工程表'!M8="","",'02_工程表'!M8)</f>
        <v/>
      </c>
    </row>
    <row r="9" ht="37.5" customHeight="1">
      <c r="A9" s="7">
        <f>IF('02_工程表'!A9="","",'02_工程表'!A9)</f>
        <v>2</v>
      </c>
      <c r="B9" s="7" t="str">
        <f>IF('02_工程表'!B9="","",'02_工程表'!B9)</f>
        <v>Decision</v>
      </c>
      <c r="C9" s="7" t="str">
        <f>IF('02_工程表'!C9="","",'02_工程表'!C9)</f>
        <v>決裁者EB・意思決定基準の確定</v>
      </c>
      <c r="D9" s="7" t="str">
        <f>IF('02_工程表'!D9="","",'02_工程表'!D9)</f>
        <v/>
      </c>
      <c r="E9" s="7" t="str">
        <f>IF('02_工程表'!E9="","",'02_工程表'!E9)</f>
        <v/>
      </c>
      <c r="F9" s="23" t="str">
        <f>IF('02_工程表'!F9&gt;0,'02_工程表'!F9,"")</f>
        <v/>
      </c>
      <c r="G9" s="23" t="str">
        <f>IF('02_工程表'!G9&gt;0,'02_工程表'!G9,"")</f>
        <v/>
      </c>
      <c r="H9" s="7" t="str">
        <f>IF('02_工程表'!J9="","",'02_工程表'!J9)</f>
        <v>未着手</v>
      </c>
      <c r="I9" s="7" t="str">
        <f>IF('02_工程表'!P9="","",'02_工程表'!P9)</f>
        <v>未確認</v>
      </c>
      <c r="J9" s="7" t="str">
        <f>IF('02_工程表'!M9="","",'02_工程表'!M9)</f>
        <v/>
      </c>
    </row>
    <row r="10" ht="37.5" customHeight="1">
      <c r="A10" s="7">
        <f>IF('02_工程表'!A10="","",'02_工程表'!A10)</f>
        <v>3</v>
      </c>
      <c r="B10" s="7" t="str">
        <f>IF('02_工程表'!B10="","",'02_工程表'!B10)</f>
        <v>Decision</v>
      </c>
      <c r="C10" s="7" t="str">
        <f>IF('02_工程表'!C10="","",'02_工程表'!C10)</f>
        <v>技術・セキュリティ審査</v>
      </c>
      <c r="D10" s="7" t="str">
        <f>IF('02_工程表'!D10="","",'02_工程表'!D10)</f>
        <v/>
      </c>
      <c r="E10" s="7" t="str">
        <f>IF('02_工程表'!E10="","",'02_工程表'!E10)</f>
        <v/>
      </c>
      <c r="F10" s="23" t="str">
        <f>IF('02_工程表'!F10&gt;0,'02_工程表'!F10,"")</f>
        <v/>
      </c>
      <c r="G10" s="23" t="str">
        <f>IF('02_工程表'!G10&gt;0,'02_工程表'!G10,"")</f>
        <v/>
      </c>
      <c r="H10" s="7" t="str">
        <f>IF('02_工程表'!J10="","",'02_工程表'!J10)</f>
        <v>未着手</v>
      </c>
      <c r="I10" s="7" t="str">
        <f>IF('02_工程表'!P10="","",'02_工程表'!P10)</f>
        <v>未確認</v>
      </c>
      <c r="J10" s="7" t="str">
        <f>IF('02_工程表'!M10="","",'02_工程表'!M10)</f>
        <v/>
      </c>
    </row>
    <row r="11" ht="37.5" customHeight="1">
      <c r="A11" s="7">
        <f>IF('02_工程表'!A11="","",'02_工程表'!A11)</f>
        <v>4</v>
      </c>
      <c r="B11" s="7" t="str">
        <f>IF('02_工程表'!B11="","",'02_工程表'!B11)</f>
        <v>Decision</v>
      </c>
      <c r="C11" s="7" t="str">
        <f>IF('02_工程表'!C11="","",'02_工程表'!C11)</f>
        <v>利用部門（UB）の実務評価</v>
      </c>
      <c r="D11" s="7" t="str">
        <f>IF('02_工程表'!D11="","",'02_工程表'!D11)</f>
        <v/>
      </c>
      <c r="E11" s="7" t="str">
        <f>IF('02_工程表'!E11="","",'02_工程表'!E11)</f>
        <v/>
      </c>
      <c r="F11" s="23" t="str">
        <f>IF('02_工程表'!F11&gt;0,'02_工程表'!F11,"")</f>
        <v/>
      </c>
      <c r="G11" s="23" t="str">
        <f>IF('02_工程表'!G11&gt;0,'02_工程表'!G11,"")</f>
        <v/>
      </c>
      <c r="H11" s="7" t="str">
        <f>IF('02_工程表'!J11="","",'02_工程表'!J11)</f>
        <v>未着手</v>
      </c>
      <c r="I11" s="7" t="str">
        <f>IF('02_工程表'!P11="","",'02_工程表'!P11)</f>
        <v>未確認</v>
      </c>
      <c r="J11" s="7" t="str">
        <f>IF('02_工程表'!M11="","",'02_工程表'!M11)</f>
        <v/>
      </c>
    </row>
    <row r="12" ht="37.5" customHeight="1">
      <c r="A12" s="7">
        <f>IF('02_工程表'!A12="","",'02_工程表'!A12)</f>
        <v>5</v>
      </c>
      <c r="B12" s="7" t="str">
        <f>IF('02_工程表'!B12="","",'02_工程表'!B12)</f>
        <v>Decision</v>
      </c>
      <c r="C12" s="7" t="str">
        <f>IF('02_工程表'!C12="","",'02_工程表'!C12)</f>
        <v>最終見積・条件の合意</v>
      </c>
      <c r="D12" s="7" t="str">
        <f>IF('02_工程表'!D12="","",'02_工程表'!D12)</f>
        <v/>
      </c>
      <c r="E12" s="7" t="str">
        <f>IF('02_工程表'!E12="","",'02_工程表'!E12)</f>
        <v/>
      </c>
      <c r="F12" s="23" t="str">
        <f>IF('02_工程表'!F12&gt;0,'02_工程表'!F12,"")</f>
        <v/>
      </c>
      <c r="G12" s="23" t="str">
        <f>IF('02_工程表'!G12&gt;0,'02_工程表'!G12,"")</f>
        <v/>
      </c>
      <c r="H12" s="7" t="str">
        <f>IF('02_工程表'!J12="","",'02_工程表'!J12)</f>
        <v>未着手</v>
      </c>
      <c r="I12" s="7" t="str">
        <f>IF('02_工程表'!P12="","",'02_工程表'!P12)</f>
        <v>未確認</v>
      </c>
      <c r="J12" s="7" t="str">
        <f>IF('02_工程表'!M12="","",'02_工程表'!M12)</f>
        <v/>
      </c>
    </row>
    <row r="13" ht="37.5" customHeight="1">
      <c r="A13" s="7">
        <f>IF('02_工程表'!A13="","",'02_工程表'!A13)</f>
        <v>6</v>
      </c>
      <c r="B13" s="7" t="str">
        <f>IF('02_工程表'!B13="","",'02_工程表'!B13)</f>
        <v>Decision</v>
      </c>
      <c r="C13" s="7" t="str">
        <f>IF('02_工程表'!C13="","",'02_工程表'!C13)</f>
        <v>稟議・社内レビュー</v>
      </c>
      <c r="D13" s="7" t="str">
        <f>IF('02_工程表'!D13="","",'02_工程表'!D13)</f>
        <v/>
      </c>
      <c r="E13" s="7" t="str">
        <f>IF('02_工程表'!E13="","",'02_工程表'!E13)</f>
        <v/>
      </c>
      <c r="F13" s="23" t="str">
        <f>IF('02_工程表'!F13&gt;0,'02_工程表'!F13,"")</f>
        <v/>
      </c>
      <c r="G13" s="23" t="str">
        <f>IF('02_工程表'!G13&gt;0,'02_工程表'!G13,"")</f>
        <v/>
      </c>
      <c r="H13" s="7" t="str">
        <f>IF('02_工程表'!J13="","",'02_工程表'!J13)</f>
        <v>未着手</v>
      </c>
      <c r="I13" s="7" t="str">
        <f>IF('02_工程表'!P13="","",'02_工程表'!P13)</f>
        <v>未確認</v>
      </c>
      <c r="J13" s="7" t="str">
        <f>IF('02_工程表'!M13="","",'02_工程表'!M13)</f>
        <v/>
      </c>
    </row>
    <row r="14" ht="37.5" customHeight="1">
      <c r="A14" s="7">
        <f>IF('02_工程表'!A14="","",'02_工程表'!A14)</f>
        <v>7</v>
      </c>
      <c r="B14" s="7" t="str">
        <f>IF('02_工程表'!B14="","",'02_工程表'!B14)</f>
        <v>Decision</v>
      </c>
      <c r="C14" s="7" t="str">
        <f>IF('02_工程表'!C14="","",'02_工程表'!C14)</f>
        <v>役員会／最終Go-No-Go</v>
      </c>
      <c r="D14" s="7" t="str">
        <f>IF('02_工程表'!D14="","",'02_工程表'!D14)</f>
        <v/>
      </c>
      <c r="E14" s="7" t="str">
        <f>IF('02_工程表'!E14="","",'02_工程表'!E14)</f>
        <v/>
      </c>
      <c r="F14" s="23" t="str">
        <f>IF('02_工程表'!F14&gt;0,'02_工程表'!F14,"")</f>
        <v/>
      </c>
      <c r="G14" s="23" t="str">
        <f>IF('02_工程表'!G14&gt;0,'02_工程表'!G14,"")</f>
        <v/>
      </c>
      <c r="H14" s="7" t="str">
        <f>IF('02_工程表'!J14="","",'02_工程表'!J14)</f>
        <v>未着手</v>
      </c>
      <c r="I14" s="7" t="str">
        <f>IF('02_工程表'!P14="","",'02_工程表'!P14)</f>
        <v>未確認</v>
      </c>
      <c r="J14" s="7" t="str">
        <f>IF('02_工程表'!M14="","",'02_工程表'!M14)</f>
        <v/>
      </c>
    </row>
    <row r="15" ht="37.5" customHeight="1">
      <c r="A15" s="7">
        <f>IF('02_工程表'!A15="","",'02_工程表'!A15)</f>
        <v>8</v>
      </c>
      <c r="B15" s="7" t="str">
        <f>IF('02_工程表'!B15="","",'02_工程表'!B15)</f>
        <v>Paper</v>
      </c>
      <c r="C15" s="7" t="str">
        <f>IF('02_工程表'!C15="","",'02_工程表'!C15)</f>
        <v>NDA／必要な法的前提</v>
      </c>
      <c r="D15" s="7" t="str">
        <f>IF('02_工程表'!D15="","",'02_工程表'!D15)</f>
        <v/>
      </c>
      <c r="E15" s="7" t="str">
        <f>IF('02_工程表'!E15="","",'02_工程表'!E15)</f>
        <v/>
      </c>
      <c r="F15" s="23" t="str">
        <f>IF('02_工程表'!F15&gt;0,'02_工程表'!F15,"")</f>
        <v/>
      </c>
      <c r="G15" s="23" t="str">
        <f>IF('02_工程表'!G15&gt;0,'02_工程表'!G15,"")</f>
        <v/>
      </c>
      <c r="H15" s="7" t="str">
        <f>IF('02_工程表'!J15="","",'02_工程表'!J15)</f>
        <v>未着手</v>
      </c>
      <c r="I15" s="7" t="str">
        <f>IF('02_工程表'!P15="","",'02_工程表'!P15)</f>
        <v>未確認</v>
      </c>
      <c r="J15" s="7" t="str">
        <f>IF('02_工程表'!M15="","",'02_工程表'!M15)</f>
        <v/>
      </c>
    </row>
    <row r="16" ht="37.5" customHeight="1">
      <c r="A16" s="7">
        <f>IF('02_工程表'!A16="","",'02_工程表'!A16)</f>
        <v>9</v>
      </c>
      <c r="B16" s="7" t="str">
        <f>IF('02_工程表'!B16="","",'02_工程表'!B16)</f>
        <v>Paper</v>
      </c>
      <c r="C16" s="7" t="str">
        <f>IF('02_工程表'!C16="","",'02_工程表'!C16)</f>
        <v>契約ドラフトの事前確認</v>
      </c>
      <c r="D16" s="7" t="str">
        <f>IF('02_工程表'!D16="","",'02_工程表'!D16)</f>
        <v/>
      </c>
      <c r="E16" s="7" t="str">
        <f>IF('02_工程表'!E16="","",'02_工程表'!E16)</f>
        <v/>
      </c>
      <c r="F16" s="23" t="str">
        <f>IF('02_工程表'!F16&gt;0,'02_工程表'!F16,"")</f>
        <v/>
      </c>
      <c r="G16" s="23" t="str">
        <f>IF('02_工程表'!G16&gt;0,'02_工程表'!G16,"")</f>
        <v/>
      </c>
      <c r="H16" s="7" t="str">
        <f>IF('02_工程表'!J16="","",'02_工程表'!J16)</f>
        <v>未着手</v>
      </c>
      <c r="I16" s="7" t="str">
        <f>IF('02_工程表'!P16="","",'02_工程表'!P16)</f>
        <v>未確認</v>
      </c>
      <c r="J16" s="7" t="str">
        <f>IF('02_工程表'!M16="","",'02_工程表'!M16)</f>
        <v/>
      </c>
    </row>
    <row r="17" ht="37.5" customHeight="1">
      <c r="A17" s="7">
        <f>IF('02_工程表'!A17="","",'02_工程表'!A17)</f>
        <v>10</v>
      </c>
      <c r="B17" s="7" t="str">
        <f>IF('02_工程表'!B17="","",'02_工程表'!B17)</f>
        <v>Paper</v>
      </c>
      <c r="C17" s="7" t="str">
        <f>IF('02_工程表'!C17="","",'02_工程表'!C17)</f>
        <v>法務レビュー・契約条件交渉</v>
      </c>
      <c r="D17" s="7" t="str">
        <f>IF('02_工程表'!D17="","",'02_工程表'!D17)</f>
        <v/>
      </c>
      <c r="E17" s="7" t="str">
        <f>IF('02_工程表'!E17="","",'02_工程表'!E17)</f>
        <v/>
      </c>
      <c r="F17" s="23" t="str">
        <f>IF('02_工程表'!F17&gt;0,'02_工程表'!F17,"")</f>
        <v/>
      </c>
      <c r="G17" s="23" t="str">
        <f>IF('02_工程表'!G17&gt;0,'02_工程表'!G17,"")</f>
        <v/>
      </c>
      <c r="H17" s="7" t="str">
        <f>IF('02_工程表'!J17="","",'02_工程表'!J17)</f>
        <v>未着手</v>
      </c>
      <c r="I17" s="7" t="str">
        <f>IF('02_工程表'!P17="","",'02_工程表'!P17)</f>
        <v>未確認</v>
      </c>
      <c r="J17" s="7" t="str">
        <f>IF('02_工程表'!M17="","",'02_工程表'!M17)</f>
        <v/>
      </c>
    </row>
    <row r="18" ht="37.5" customHeight="1">
      <c r="A18" s="7">
        <f>IF('02_工程表'!A18="","",'02_工程表'!A18)</f>
        <v>11</v>
      </c>
      <c r="B18" s="7" t="str">
        <f>IF('02_工程表'!B18="","",'02_工程表'!B18)</f>
        <v>Paper</v>
      </c>
      <c r="C18" s="7" t="str">
        <f>IF('02_工程表'!C18="","",'02_工程表'!C18)</f>
        <v>購買部の価格・条件査定</v>
      </c>
      <c r="D18" s="7" t="str">
        <f>IF('02_工程表'!D18="","",'02_工程表'!D18)</f>
        <v/>
      </c>
      <c r="E18" s="7" t="str">
        <f>IF('02_工程表'!E18="","",'02_工程表'!E18)</f>
        <v/>
      </c>
      <c r="F18" s="23" t="str">
        <f>IF('02_工程表'!F18&gt;0,'02_工程表'!F18,"")</f>
        <v/>
      </c>
      <c r="G18" s="23" t="str">
        <f>IF('02_工程表'!G18&gt;0,'02_工程表'!G18,"")</f>
        <v/>
      </c>
      <c r="H18" s="7" t="str">
        <f>IF('02_工程表'!J18="","",'02_工程表'!J18)</f>
        <v>未着手</v>
      </c>
      <c r="I18" s="7" t="str">
        <f>IF('02_工程表'!P18="","",'02_工程表'!P18)</f>
        <v>未確認</v>
      </c>
      <c r="J18" s="7" t="str">
        <f>IF('02_工程表'!M18="","",'02_工程表'!M18)</f>
        <v/>
      </c>
    </row>
    <row r="19" ht="37.5" customHeight="1">
      <c r="A19" s="7">
        <f>IF('02_工程表'!A19="","",'02_工程表'!A19)</f>
        <v>12</v>
      </c>
      <c r="B19" s="7" t="str">
        <f>IF('02_工程表'!B19="","",'02_工程表'!B19)</f>
        <v>Paper</v>
      </c>
      <c r="C19" s="7" t="str">
        <f>IF('02_工程表'!C19="","",'02_工程表'!C19)</f>
        <v>新規取引先登録・反社チェック</v>
      </c>
      <c r="D19" s="7" t="str">
        <f>IF('02_工程表'!D19="","",'02_工程表'!D19)</f>
        <v/>
      </c>
      <c r="E19" s="7" t="str">
        <f>IF('02_工程表'!E19="","",'02_工程表'!E19)</f>
        <v/>
      </c>
      <c r="F19" s="23" t="str">
        <f>IF('02_工程表'!F19&gt;0,'02_工程表'!F19,"")</f>
        <v/>
      </c>
      <c r="G19" s="23" t="str">
        <f>IF('02_工程表'!G19&gt;0,'02_工程表'!G19,"")</f>
        <v/>
      </c>
      <c r="H19" s="7" t="str">
        <f>IF('02_工程表'!J19="","",'02_工程表'!J19)</f>
        <v>未着手</v>
      </c>
      <c r="I19" s="7" t="str">
        <f>IF('02_工程表'!P19="","",'02_工程表'!P19)</f>
        <v>未確認</v>
      </c>
      <c r="J19" s="7" t="str">
        <f>IF('02_工程表'!M19="","",'02_工程表'!M19)</f>
        <v/>
      </c>
    </row>
    <row r="20" ht="37.5" customHeight="1">
      <c r="A20" s="7">
        <f>IF('02_工程表'!A20="","",'02_工程表'!A20)</f>
        <v>13</v>
      </c>
      <c r="B20" s="7" t="str">
        <f>IF('02_工程表'!B20="","",'02_工程表'!B20)</f>
        <v>Paper</v>
      </c>
      <c r="C20" s="7" t="str">
        <f>IF('02_工程表'!C20="","",'02_工程表'!C20)</f>
        <v>契約署名（電子契約を含む）</v>
      </c>
      <c r="D20" s="7" t="str">
        <f>IF('02_工程表'!D20="","",'02_工程表'!D20)</f>
        <v/>
      </c>
      <c r="E20" s="7" t="str">
        <f>IF('02_工程表'!E20="","",'02_工程表'!E20)</f>
        <v/>
      </c>
      <c r="F20" s="23" t="str">
        <f>IF('02_工程表'!F20&gt;0,'02_工程表'!F20,"")</f>
        <v/>
      </c>
      <c r="G20" s="23" t="str">
        <f>IF('02_工程表'!G20&gt;0,'02_工程表'!G20,"")</f>
        <v/>
      </c>
      <c r="H20" s="7" t="str">
        <f>IF('02_工程表'!J20="","",'02_工程表'!J20)</f>
        <v>未着手</v>
      </c>
      <c r="I20" s="7" t="str">
        <f>IF('02_工程表'!P20="","",'02_工程表'!P20)</f>
        <v>未確認</v>
      </c>
      <c r="J20" s="7" t="str">
        <f>IF('02_工程表'!M20="","",'02_工程表'!M20)</f>
        <v/>
      </c>
    </row>
    <row r="21" ht="37.5" customHeight="1">
      <c r="A21" s="7">
        <f>IF('02_工程表'!A21="","",'02_工程表'!A21)</f>
        <v>14</v>
      </c>
      <c r="B21" s="7" t="str">
        <f>IF('02_工程表'!B21="","",'02_工程表'!B21)</f>
        <v>Paper</v>
      </c>
      <c r="C21" s="7" t="str">
        <f>IF('02_工程表'!C21="","",'02_工程表'!C21)</f>
        <v>PO／注文書の発行</v>
      </c>
      <c r="D21" s="7" t="str">
        <f>IF('02_工程表'!D21="","",'02_工程表'!D21)</f>
        <v/>
      </c>
      <c r="E21" s="7" t="str">
        <f>IF('02_工程表'!E21="","",'02_工程表'!E21)</f>
        <v/>
      </c>
      <c r="F21" s="23" t="str">
        <f>IF('02_工程表'!F21&gt;0,'02_工程表'!F21,"")</f>
        <v/>
      </c>
      <c r="G21" s="23" t="str">
        <f>IF('02_工程表'!G21&gt;0,'02_工程表'!G21,"")</f>
        <v/>
      </c>
      <c r="H21" s="7" t="str">
        <f>IF('02_工程表'!J21="","",'02_工程表'!J21)</f>
        <v>未着手</v>
      </c>
      <c r="I21" s="7" t="str">
        <f>IF('02_工程表'!P21="","",'02_工程表'!P21)</f>
        <v>未確認</v>
      </c>
      <c r="J21" s="7" t="str">
        <f>IF('02_工程表'!M21="","",'02_工程表'!M21)</f>
        <v/>
      </c>
    </row>
    <row r="22" ht="37.5" customHeight="1">
      <c r="A22" s="7">
        <f>IF('02_工程表'!A22="","",'02_工程表'!A22)</f>
        <v>15</v>
      </c>
      <c r="B22" s="7" t="str">
        <f>IF('02_工程表'!B22="","",'02_工程表'!B22)</f>
        <v>導入</v>
      </c>
      <c r="C22" s="7" t="str">
        <f>IF('02_工程表'!C22="","",'02_工程表'!C22)</f>
        <v>ライセンス発行・環境準備</v>
      </c>
      <c r="D22" s="7" t="str">
        <f>IF('02_工程表'!D22="","",'02_工程表'!D22)</f>
        <v/>
      </c>
      <c r="E22" s="7" t="str">
        <f>IF('02_工程表'!E22="","",'02_工程表'!E22)</f>
        <v/>
      </c>
      <c r="F22" s="23" t="str">
        <f>IF('02_工程表'!F22&gt;0,'02_工程表'!F22,"")</f>
        <v/>
      </c>
      <c r="G22" s="23" t="str">
        <f>IF('02_工程表'!G22&gt;0,'02_工程表'!G22,"")</f>
        <v/>
      </c>
      <c r="H22" s="7" t="str">
        <f>IF('02_工程表'!J22="","",'02_工程表'!J22)</f>
        <v>未着手</v>
      </c>
      <c r="I22" s="7" t="str">
        <f>IF('02_工程表'!P22="","",'02_工程表'!P22)</f>
        <v>未確認</v>
      </c>
      <c r="J22" s="7" t="str">
        <f>IF('02_工程表'!M22="","",'02_工程表'!M22)</f>
        <v/>
      </c>
    </row>
    <row r="23" ht="37.5" customHeight="1">
      <c r="A23" s="7">
        <f>IF('02_工程表'!A23="","",'02_工程表'!A23)</f>
        <v>16</v>
      </c>
      <c r="B23" s="7" t="str">
        <f>IF('02_工程表'!B23="","",'02_工程表'!B23)</f>
        <v>導入</v>
      </c>
      <c r="C23" s="7" t="str">
        <f>IF('02_工程表'!C23="","",'02_工程表'!C23)</f>
        <v>キックオフと体制確定</v>
      </c>
      <c r="D23" s="7" t="str">
        <f>IF('02_工程表'!D23="","",'02_工程表'!D23)</f>
        <v/>
      </c>
      <c r="E23" s="7" t="str">
        <f>IF('02_工程表'!E23="","",'02_工程表'!E23)</f>
        <v/>
      </c>
      <c r="F23" s="23" t="str">
        <f>IF('02_工程表'!F23&gt;0,'02_工程表'!F23,"")</f>
        <v/>
      </c>
      <c r="G23" s="23" t="str">
        <f>IF('02_工程表'!G23&gt;0,'02_工程表'!G23,"")</f>
        <v/>
      </c>
      <c r="H23" s="7" t="str">
        <f>IF('02_工程表'!J23="","",'02_工程表'!J23)</f>
        <v>未着手</v>
      </c>
      <c r="I23" s="7" t="str">
        <f>IF('02_工程表'!P23="","",'02_工程表'!P23)</f>
        <v>未確認</v>
      </c>
      <c r="J23" s="7" t="str">
        <f>IF('02_工程表'!M23="","",'02_工程表'!M23)</f>
        <v/>
      </c>
    </row>
    <row r="24" ht="37.5" customHeight="1">
      <c r="A24" s="7">
        <f>IF('02_工程表'!A24="","",'02_工程表'!A24)</f>
        <v>17</v>
      </c>
      <c r="B24" s="7" t="str">
        <f>IF('02_工程表'!B24="","",'02_工程表'!B24)</f>
        <v>導入</v>
      </c>
      <c r="C24" s="7" t="str">
        <f>IF('02_工程表'!C24="","",'02_工程表'!C24)</f>
        <v>移行計画・データ準備</v>
      </c>
      <c r="D24" s="7" t="str">
        <f>IF('02_工程表'!D24="","",'02_工程表'!D24)</f>
        <v/>
      </c>
      <c r="E24" s="7" t="str">
        <f>IF('02_工程表'!E24="","",'02_工程表'!E24)</f>
        <v/>
      </c>
      <c r="F24" s="23" t="str">
        <f>IF('02_工程表'!F24&gt;0,'02_工程表'!F24,"")</f>
        <v/>
      </c>
      <c r="G24" s="23" t="str">
        <f>IF('02_工程表'!G24&gt;0,'02_工程表'!G24,"")</f>
        <v/>
      </c>
      <c r="H24" s="7" t="str">
        <f>IF('02_工程表'!J24="","",'02_工程表'!J24)</f>
        <v>未着手</v>
      </c>
      <c r="I24" s="7" t="str">
        <f>IF('02_工程表'!P24="","",'02_工程表'!P24)</f>
        <v>未確認</v>
      </c>
      <c r="J24" s="7" t="str">
        <f>IF('02_工程表'!M24="","",'02_工程表'!M24)</f>
        <v/>
      </c>
    </row>
    <row r="25" ht="37.5" customHeight="1">
      <c r="A25" s="7">
        <f>IF('02_工程表'!A25="","",'02_工程表'!A25)</f>
        <v>18</v>
      </c>
      <c r="B25" s="7" t="str">
        <f>IF('02_工程表'!B25="","",'02_工程表'!B25)</f>
        <v>導入</v>
      </c>
      <c r="C25" s="7" t="str">
        <f>IF('02_工程表'!C25="","",'02_工程表'!C25)</f>
        <v>トレーニング・運用設計</v>
      </c>
      <c r="D25" s="7" t="str">
        <f>IF('02_工程表'!D25="","",'02_工程表'!D25)</f>
        <v/>
      </c>
      <c r="E25" s="7" t="str">
        <f>IF('02_工程表'!E25="","",'02_工程表'!E25)</f>
        <v/>
      </c>
      <c r="F25" s="23" t="str">
        <f>IF('02_工程表'!F25&gt;0,'02_工程表'!F25,"")</f>
        <v/>
      </c>
      <c r="G25" s="23" t="str">
        <f>IF('02_工程表'!G25&gt;0,'02_工程表'!G25,"")</f>
        <v/>
      </c>
      <c r="H25" s="7" t="str">
        <f>IF('02_工程表'!J25="","",'02_工程表'!J25)</f>
        <v>未着手</v>
      </c>
      <c r="I25" s="7" t="str">
        <f>IF('02_工程表'!P25="","",'02_工程表'!P25)</f>
        <v>未確認</v>
      </c>
      <c r="J25" s="7" t="str">
        <f>IF('02_工程表'!M25="","",'02_工程表'!M25)</f>
        <v/>
      </c>
    </row>
    <row r="26" ht="37.5" customHeight="1">
      <c r="A26" s="7">
        <f>IF('02_工程表'!A26="","",'02_工程表'!A26)</f>
        <v>19</v>
      </c>
      <c r="B26" s="7" t="str">
        <f>IF('02_工程表'!B26="","",'02_工程表'!B26)</f>
        <v>導入</v>
      </c>
      <c r="C26" s="7" t="str">
        <f>IF('02_工程表'!C26="","",'02_工程表'!C26)</f>
        <v>先行拠点パイロット</v>
      </c>
      <c r="D26" s="7" t="str">
        <f>IF('02_工程表'!D26="","",'02_工程表'!D26)</f>
        <v/>
      </c>
      <c r="E26" s="7" t="str">
        <f>IF('02_工程表'!E26="","",'02_工程表'!E26)</f>
        <v/>
      </c>
      <c r="F26" s="23" t="str">
        <f>IF('02_工程表'!F26&gt;0,'02_工程表'!F26,"")</f>
        <v/>
      </c>
      <c r="G26" s="23" t="str">
        <f>IF('02_工程表'!G26&gt;0,'02_工程表'!G26,"")</f>
        <v/>
      </c>
      <c r="H26" s="7" t="str">
        <f>IF('02_工程表'!J26="","",'02_工程表'!J26)</f>
        <v>未着手</v>
      </c>
      <c r="I26" s="7" t="str">
        <f>IF('02_工程表'!P26="","",'02_工程表'!P26)</f>
        <v>未確認</v>
      </c>
      <c r="J26" s="7" t="str">
        <f>IF('02_工程表'!M26="","",'02_工程表'!M26)</f>
        <v/>
      </c>
    </row>
    <row r="27" ht="37.5" customHeight="1">
      <c r="A27" s="7">
        <f>IF('02_工程表'!A27="","",'02_工程表'!A27)</f>
        <v>20</v>
      </c>
      <c r="B27" s="7" t="str">
        <f>IF('02_工程表'!B27="","",'02_工程表'!B27)</f>
        <v>導入</v>
      </c>
      <c r="C27" s="7" t="str">
        <f>IF('02_工程表'!C27="","",'02_工程表'!C27)</f>
        <v>本稼働・初期サポート</v>
      </c>
      <c r="D27" s="7" t="str">
        <f>IF('02_工程表'!D27="","",'02_工程表'!D27)</f>
        <v/>
      </c>
      <c r="E27" s="7" t="str">
        <f>IF('02_工程表'!E27="","",'02_工程表'!E27)</f>
        <v/>
      </c>
      <c r="F27" s="23" t="str">
        <f>IF('02_工程表'!F27&gt;0,'02_工程表'!F27,"")</f>
        <v/>
      </c>
      <c r="G27" s="23" t="str">
        <f>IF('02_工程表'!G27&gt;0,'02_工程表'!G27,"")</f>
        <v/>
      </c>
      <c r="H27" s="7" t="str">
        <f>IF('02_工程表'!J27="","",'02_工程表'!J27)</f>
        <v>未着手</v>
      </c>
      <c r="I27" s="7" t="str">
        <f>IF('02_工程表'!P27="","",'02_工程表'!P27)</f>
        <v>未確認</v>
      </c>
      <c r="J27" s="7" t="str">
        <f>IF('02_工程表'!M27="","",'02_工程表'!M27)</f>
        <v/>
      </c>
    </row>
    <row r="28" ht="37.5" customHeight="1">
      <c r="A28" s="7">
        <f>IF('02_工程表'!A28="","",'02_工程表'!A28)</f>
        <v>21</v>
      </c>
      <c r="B28" s="7" t="str">
        <f>IF('02_工程表'!B28="","",'02_工程表'!B28)</f>
        <v>Value</v>
      </c>
      <c r="C28" s="7" t="str">
        <f>IF('02_工程表'!C28="","",'02_工程表'!C28)</f>
        <v>効果測定・Value実現確認（QBR等）</v>
      </c>
      <c r="D28" s="7" t="str">
        <f>IF('02_工程表'!D28="","",'02_工程表'!D28)</f>
        <v/>
      </c>
      <c r="E28" s="7" t="str">
        <f>IF('02_工程表'!E28="","",'02_工程表'!E28)</f>
        <v/>
      </c>
      <c r="F28" s="23" t="str">
        <f>IF('02_工程表'!F28&gt;0,'02_工程表'!F28,"")</f>
        <v/>
      </c>
      <c r="G28" s="23" t="str">
        <f>IF('02_工程表'!G28&gt;0,'02_工程表'!G28,"")</f>
        <v/>
      </c>
      <c r="H28" s="7" t="str">
        <f>IF('02_工程表'!J28="","",'02_工程表'!J28)</f>
        <v>未着手</v>
      </c>
      <c r="I28" s="7" t="str">
        <f>IF('02_工程表'!P28="","",'02_工程表'!P28)</f>
        <v>未確認</v>
      </c>
      <c r="J28" s="7" t="str">
        <f>IF('02_工程表'!M28="","",'02_工程表'!M28)</f>
        <v/>
      </c>
    </row>
    <row r="29" ht="37.5" customHeight="1">
      <c r="A29" s="7">
        <f>IF('02_工程表'!A29="","",'02_工程表'!A29)</f>
        <v>22</v>
      </c>
      <c r="B29" s="7" t="str">
        <f>IF('02_工程表'!B29="","",'02_工程表'!B29)</f>
        <v/>
      </c>
      <c r="C29" s="7" t="str">
        <f>IF('02_工程表'!C29="","",'02_工程表'!C29)</f>
        <v/>
      </c>
      <c r="D29" s="7" t="str">
        <f>IF('02_工程表'!D29="","",'02_工程表'!D29)</f>
        <v/>
      </c>
      <c r="E29" s="7" t="str">
        <f>IF('02_工程表'!E29="","",'02_工程表'!E29)</f>
        <v/>
      </c>
      <c r="F29" s="23" t="str">
        <f>IF('02_工程表'!F29&gt;0,'02_工程表'!F29,"")</f>
        <v/>
      </c>
      <c r="G29" s="23" t="str">
        <f>IF('02_工程表'!G29&gt;0,'02_工程表'!G29,"")</f>
        <v/>
      </c>
      <c r="H29" s="7" t="str">
        <f>IF('02_工程表'!J29="","",'02_工程表'!J29)</f>
        <v/>
      </c>
      <c r="I29" s="7" t="str">
        <f>IF('02_工程表'!P29="","",'02_工程表'!P29)</f>
        <v/>
      </c>
      <c r="J29" s="7" t="str">
        <f>IF('02_工程表'!M29="","",'02_工程表'!M29)</f>
        <v/>
      </c>
    </row>
    <row r="30" ht="37.5" customHeight="1">
      <c r="A30" s="7">
        <f>IF('02_工程表'!A30="","",'02_工程表'!A30)</f>
        <v>23</v>
      </c>
      <c r="B30" s="7" t="str">
        <f>IF('02_工程表'!B30="","",'02_工程表'!B30)</f>
        <v/>
      </c>
      <c r="C30" s="7" t="str">
        <f>IF('02_工程表'!C30="","",'02_工程表'!C30)</f>
        <v/>
      </c>
      <c r="D30" s="7" t="str">
        <f>IF('02_工程表'!D30="","",'02_工程表'!D30)</f>
        <v/>
      </c>
      <c r="E30" s="7" t="str">
        <f>IF('02_工程表'!E30="","",'02_工程表'!E30)</f>
        <v/>
      </c>
      <c r="F30" s="23" t="str">
        <f>IF('02_工程表'!F30&gt;0,'02_工程表'!F30,"")</f>
        <v/>
      </c>
      <c r="G30" s="23" t="str">
        <f>IF('02_工程表'!G30&gt;0,'02_工程表'!G30,"")</f>
        <v/>
      </c>
      <c r="H30" s="7" t="str">
        <f>IF('02_工程表'!J30="","",'02_工程表'!J30)</f>
        <v/>
      </c>
      <c r="I30" s="7" t="str">
        <f>IF('02_工程表'!P30="","",'02_工程表'!P30)</f>
        <v/>
      </c>
      <c r="J30" s="7" t="str">
        <f>IF('02_工程表'!M30="","",'02_工程表'!M30)</f>
        <v/>
      </c>
    </row>
    <row r="31" ht="37.5" customHeight="1">
      <c r="A31" s="7">
        <f>IF('02_工程表'!A31="","",'02_工程表'!A31)</f>
        <v>24</v>
      </c>
      <c r="B31" s="7" t="str">
        <f>IF('02_工程表'!B31="","",'02_工程表'!B31)</f>
        <v/>
      </c>
      <c r="C31" s="7" t="str">
        <f>IF('02_工程表'!C31="","",'02_工程表'!C31)</f>
        <v/>
      </c>
      <c r="D31" s="7" t="str">
        <f>IF('02_工程表'!D31="","",'02_工程表'!D31)</f>
        <v/>
      </c>
      <c r="E31" s="7" t="str">
        <f>IF('02_工程表'!E31="","",'02_工程表'!E31)</f>
        <v/>
      </c>
      <c r="F31" s="23" t="str">
        <f>IF('02_工程表'!F31&gt;0,'02_工程表'!F31,"")</f>
        <v/>
      </c>
      <c r="G31" s="23" t="str">
        <f>IF('02_工程表'!G31&gt;0,'02_工程表'!G31,"")</f>
        <v/>
      </c>
      <c r="H31" s="7" t="str">
        <f>IF('02_工程表'!J31="","",'02_工程表'!J31)</f>
        <v/>
      </c>
      <c r="I31" s="7" t="str">
        <f>IF('02_工程表'!P31="","",'02_工程表'!P31)</f>
        <v/>
      </c>
      <c r="J31" s="7" t="str">
        <f>IF('02_工程表'!M31="","",'02_工程表'!M31)</f>
        <v/>
      </c>
    </row>
    <row r="32" ht="37.5" customHeight="1">
      <c r="A32" s="7">
        <f>IF('02_工程表'!A32="","",'02_工程表'!A32)</f>
        <v>25</v>
      </c>
      <c r="B32" s="7" t="str">
        <f>IF('02_工程表'!B32="","",'02_工程表'!B32)</f>
        <v/>
      </c>
      <c r="C32" s="7" t="str">
        <f>IF('02_工程表'!C32="","",'02_工程表'!C32)</f>
        <v/>
      </c>
      <c r="D32" s="7" t="str">
        <f>IF('02_工程表'!D32="","",'02_工程表'!D32)</f>
        <v/>
      </c>
      <c r="E32" s="7" t="str">
        <f>IF('02_工程表'!E32="","",'02_工程表'!E32)</f>
        <v/>
      </c>
      <c r="F32" s="23" t="str">
        <f>IF('02_工程表'!F32&gt;0,'02_工程表'!F32,"")</f>
        <v/>
      </c>
      <c r="G32" s="23" t="str">
        <f>IF('02_工程表'!G32&gt;0,'02_工程表'!G32,"")</f>
        <v/>
      </c>
      <c r="H32" s="7" t="str">
        <f>IF('02_工程表'!J32="","",'02_工程表'!J32)</f>
        <v/>
      </c>
      <c r="I32" s="7" t="str">
        <f>IF('02_工程表'!P32="","",'02_工程表'!P32)</f>
        <v/>
      </c>
      <c r="J32" s="7" t="str">
        <f>IF('02_工程表'!M32="","",'02_工程表'!M32)</f>
        <v/>
      </c>
    </row>
    <row r="33" ht="37.5" customHeight="1">
      <c r="A33" s="7">
        <f>IF('02_工程表'!A33="","",'02_工程表'!A33)</f>
        <v>26</v>
      </c>
      <c r="B33" s="7" t="str">
        <f>IF('02_工程表'!B33="","",'02_工程表'!B33)</f>
        <v/>
      </c>
      <c r="C33" s="7" t="str">
        <f>IF('02_工程表'!C33="","",'02_工程表'!C33)</f>
        <v/>
      </c>
      <c r="D33" s="7" t="str">
        <f>IF('02_工程表'!D33="","",'02_工程表'!D33)</f>
        <v/>
      </c>
      <c r="E33" s="7" t="str">
        <f>IF('02_工程表'!E33="","",'02_工程表'!E33)</f>
        <v/>
      </c>
      <c r="F33" s="23" t="str">
        <f>IF('02_工程表'!F33&gt;0,'02_工程表'!F33,"")</f>
        <v/>
      </c>
      <c r="G33" s="23" t="str">
        <f>IF('02_工程表'!G33&gt;0,'02_工程表'!G33,"")</f>
        <v/>
      </c>
      <c r="H33" s="7" t="str">
        <f>IF('02_工程表'!J33="","",'02_工程表'!J33)</f>
        <v/>
      </c>
      <c r="I33" s="7" t="str">
        <f>IF('02_工程表'!P33="","",'02_工程表'!P33)</f>
        <v/>
      </c>
      <c r="J33" s="7" t="str">
        <f>IF('02_工程表'!M33="","",'02_工程表'!M33)</f>
        <v/>
      </c>
    </row>
    <row r="34" ht="37.5" customHeight="1">
      <c r="A34" s="7">
        <f>IF('02_工程表'!A34="","",'02_工程表'!A34)</f>
        <v>27</v>
      </c>
      <c r="B34" s="7" t="str">
        <f>IF('02_工程表'!B34="","",'02_工程表'!B34)</f>
        <v/>
      </c>
      <c r="C34" s="7" t="str">
        <f>IF('02_工程表'!C34="","",'02_工程表'!C34)</f>
        <v/>
      </c>
      <c r="D34" s="7" t="str">
        <f>IF('02_工程表'!D34="","",'02_工程表'!D34)</f>
        <v/>
      </c>
      <c r="E34" s="7" t="str">
        <f>IF('02_工程表'!E34="","",'02_工程表'!E34)</f>
        <v/>
      </c>
      <c r="F34" s="23" t="str">
        <f>IF('02_工程表'!F34&gt;0,'02_工程表'!F34,"")</f>
        <v/>
      </c>
      <c r="G34" s="23" t="str">
        <f>IF('02_工程表'!G34&gt;0,'02_工程表'!G34,"")</f>
        <v/>
      </c>
      <c r="H34" s="7" t="str">
        <f>IF('02_工程表'!J34="","",'02_工程表'!J34)</f>
        <v/>
      </c>
      <c r="I34" s="7" t="str">
        <f>IF('02_工程表'!P34="","",'02_工程表'!P34)</f>
        <v/>
      </c>
      <c r="J34" s="7" t="str">
        <f>IF('02_工程表'!M34="","",'02_工程表'!M34)</f>
        <v/>
      </c>
    </row>
    <row r="35" ht="37.5" customHeight="1">
      <c r="A35" s="7">
        <f>IF('02_工程表'!A35="","",'02_工程表'!A35)</f>
        <v>28</v>
      </c>
      <c r="B35" s="7" t="str">
        <f>IF('02_工程表'!B35="","",'02_工程表'!B35)</f>
        <v/>
      </c>
      <c r="C35" s="7" t="str">
        <f>IF('02_工程表'!C35="","",'02_工程表'!C35)</f>
        <v/>
      </c>
      <c r="D35" s="7" t="str">
        <f>IF('02_工程表'!D35="","",'02_工程表'!D35)</f>
        <v/>
      </c>
      <c r="E35" s="7" t="str">
        <f>IF('02_工程表'!E35="","",'02_工程表'!E35)</f>
        <v/>
      </c>
      <c r="F35" s="23" t="str">
        <f>IF('02_工程表'!F35&gt;0,'02_工程表'!F35,"")</f>
        <v/>
      </c>
      <c r="G35" s="23" t="str">
        <f>IF('02_工程表'!G35&gt;0,'02_工程表'!G35,"")</f>
        <v/>
      </c>
      <c r="H35" s="7" t="str">
        <f>IF('02_工程表'!J35="","",'02_工程表'!J35)</f>
        <v/>
      </c>
      <c r="I35" s="7" t="str">
        <f>IF('02_工程表'!P35="","",'02_工程表'!P35)</f>
        <v/>
      </c>
      <c r="J35" s="7" t="str">
        <f>IF('02_工程表'!M35="","",'02_工程表'!M35)</f>
        <v/>
      </c>
    </row>
    <row r="36" ht="37.5" customHeight="1">
      <c r="A36" s="7">
        <f>IF('02_工程表'!A36="","",'02_工程表'!A36)</f>
        <v>29</v>
      </c>
      <c r="B36" s="7" t="str">
        <f>IF('02_工程表'!B36="","",'02_工程表'!B36)</f>
        <v/>
      </c>
      <c r="C36" s="7" t="str">
        <f>IF('02_工程表'!C36="","",'02_工程表'!C36)</f>
        <v/>
      </c>
      <c r="D36" s="7" t="str">
        <f>IF('02_工程表'!D36="","",'02_工程表'!D36)</f>
        <v/>
      </c>
      <c r="E36" s="7" t="str">
        <f>IF('02_工程表'!E36="","",'02_工程表'!E36)</f>
        <v/>
      </c>
      <c r="F36" s="23" t="str">
        <f>IF('02_工程表'!F36&gt;0,'02_工程表'!F36,"")</f>
        <v/>
      </c>
      <c r="G36" s="23" t="str">
        <f>IF('02_工程表'!G36&gt;0,'02_工程表'!G36,"")</f>
        <v/>
      </c>
      <c r="H36" s="7" t="str">
        <f>IF('02_工程表'!J36="","",'02_工程表'!J36)</f>
        <v/>
      </c>
      <c r="I36" s="7" t="str">
        <f>IF('02_工程表'!P36="","",'02_工程表'!P36)</f>
        <v/>
      </c>
      <c r="J36" s="7" t="str">
        <f>IF('02_工程表'!M36="","",'02_工程表'!M36)</f>
        <v/>
      </c>
    </row>
    <row r="37" ht="37.5" customHeight="1">
      <c r="A37" s="7">
        <f>IF('02_工程表'!A37="","",'02_工程表'!A37)</f>
        <v>30</v>
      </c>
      <c r="B37" s="7" t="str">
        <f>IF('02_工程表'!B37="","",'02_工程表'!B37)</f>
        <v/>
      </c>
      <c r="C37" s="7" t="str">
        <f>IF('02_工程表'!C37="","",'02_工程表'!C37)</f>
        <v/>
      </c>
      <c r="D37" s="7" t="str">
        <f>IF('02_工程表'!D37="","",'02_工程表'!D37)</f>
        <v/>
      </c>
      <c r="E37" s="7" t="str">
        <f>IF('02_工程表'!E37="","",'02_工程表'!E37)</f>
        <v/>
      </c>
      <c r="F37" s="23" t="str">
        <f>IF('02_工程表'!F37&gt;0,'02_工程表'!F37,"")</f>
        <v/>
      </c>
      <c r="G37" s="23" t="str">
        <f>IF('02_工程表'!G37&gt;0,'02_工程表'!G37,"")</f>
        <v/>
      </c>
      <c r="H37" s="7" t="str">
        <f>IF('02_工程表'!J37="","",'02_工程表'!J37)</f>
        <v/>
      </c>
      <c r="I37" s="7" t="str">
        <f>IF('02_工程表'!P37="","",'02_工程表'!P37)</f>
        <v/>
      </c>
      <c r="J37" s="7" t="str">
        <f>IF('02_工程表'!M37="","",'02_工程表'!M37)</f>
        <v/>
      </c>
    </row>
    <row r="38" ht="37.5" customHeight="1">
      <c r="A38" s="7">
        <f>IF('02_工程表'!A38="","",'02_工程表'!A38)</f>
        <v>31</v>
      </c>
      <c r="B38" s="7" t="str">
        <f>IF('02_工程表'!B38="","",'02_工程表'!B38)</f>
        <v/>
      </c>
      <c r="C38" s="7" t="str">
        <f>IF('02_工程表'!C38="","",'02_工程表'!C38)</f>
        <v/>
      </c>
      <c r="D38" s="7" t="str">
        <f>IF('02_工程表'!D38="","",'02_工程表'!D38)</f>
        <v/>
      </c>
      <c r="E38" s="7" t="str">
        <f>IF('02_工程表'!E38="","",'02_工程表'!E38)</f>
        <v/>
      </c>
      <c r="F38" s="23" t="str">
        <f>IF('02_工程表'!F38&gt;0,'02_工程表'!F38,"")</f>
        <v/>
      </c>
      <c r="G38" s="23" t="str">
        <f>IF('02_工程表'!G38&gt;0,'02_工程表'!G38,"")</f>
        <v/>
      </c>
      <c r="H38" s="7" t="str">
        <f>IF('02_工程表'!J38="","",'02_工程表'!J38)</f>
        <v/>
      </c>
      <c r="I38" s="7" t="str">
        <f>IF('02_工程表'!P38="","",'02_工程表'!P38)</f>
        <v/>
      </c>
      <c r="J38" s="7" t="str">
        <f>IF('02_工程表'!M38="","",'02_工程表'!M38)</f>
        <v/>
      </c>
    </row>
    <row r="39" ht="37.5" customHeight="1">
      <c r="A39" s="7">
        <f>IF('02_工程表'!A39="","",'02_工程表'!A39)</f>
        <v>32</v>
      </c>
      <c r="B39" s="7" t="str">
        <f>IF('02_工程表'!B39="","",'02_工程表'!B39)</f>
        <v/>
      </c>
      <c r="C39" s="7" t="str">
        <f>IF('02_工程表'!C39="","",'02_工程表'!C39)</f>
        <v/>
      </c>
      <c r="D39" s="7" t="str">
        <f>IF('02_工程表'!D39="","",'02_工程表'!D39)</f>
        <v/>
      </c>
      <c r="E39" s="7" t="str">
        <f>IF('02_工程表'!E39="","",'02_工程表'!E39)</f>
        <v/>
      </c>
      <c r="F39" s="23" t="str">
        <f>IF('02_工程表'!F39&gt;0,'02_工程表'!F39,"")</f>
        <v/>
      </c>
      <c r="G39" s="23" t="str">
        <f>IF('02_工程表'!G39&gt;0,'02_工程表'!G39,"")</f>
        <v/>
      </c>
      <c r="H39" s="7" t="str">
        <f>IF('02_工程表'!J39="","",'02_工程表'!J39)</f>
        <v/>
      </c>
      <c r="I39" s="7" t="str">
        <f>IF('02_工程表'!P39="","",'02_工程表'!P39)</f>
        <v/>
      </c>
      <c r="J39" s="7" t="str">
        <f>IF('02_工程表'!M39="","",'02_工程表'!M39)</f>
        <v/>
      </c>
    </row>
    <row r="40" ht="37.5" customHeight="1">
      <c r="A40" s="7">
        <f>IF('02_工程表'!A40="","",'02_工程表'!A40)</f>
        <v>33</v>
      </c>
      <c r="B40" s="7" t="str">
        <f>IF('02_工程表'!B40="","",'02_工程表'!B40)</f>
        <v/>
      </c>
      <c r="C40" s="7" t="str">
        <f>IF('02_工程表'!C40="","",'02_工程表'!C40)</f>
        <v/>
      </c>
      <c r="D40" s="7" t="str">
        <f>IF('02_工程表'!D40="","",'02_工程表'!D40)</f>
        <v/>
      </c>
      <c r="E40" s="7" t="str">
        <f>IF('02_工程表'!E40="","",'02_工程表'!E40)</f>
        <v/>
      </c>
      <c r="F40" s="23" t="str">
        <f>IF('02_工程表'!F40&gt;0,'02_工程表'!F40,"")</f>
        <v/>
      </c>
      <c r="G40" s="23" t="str">
        <f>IF('02_工程表'!G40&gt;0,'02_工程表'!G40,"")</f>
        <v/>
      </c>
      <c r="H40" s="7" t="str">
        <f>IF('02_工程表'!J40="","",'02_工程表'!J40)</f>
        <v/>
      </c>
      <c r="I40" s="7" t="str">
        <f>IF('02_工程表'!P40="","",'02_工程表'!P40)</f>
        <v/>
      </c>
      <c r="J40" s="7" t="str">
        <f>IF('02_工程表'!M40="","",'02_工程表'!M40)</f>
        <v/>
      </c>
    </row>
    <row r="41" ht="37.5" customHeight="1">
      <c r="A41" s="7">
        <f>IF('02_工程表'!A41="","",'02_工程表'!A41)</f>
        <v>34</v>
      </c>
      <c r="B41" s="7" t="str">
        <f>IF('02_工程表'!B41="","",'02_工程表'!B41)</f>
        <v/>
      </c>
      <c r="C41" s="7" t="str">
        <f>IF('02_工程表'!C41="","",'02_工程表'!C41)</f>
        <v/>
      </c>
      <c r="D41" s="7" t="str">
        <f>IF('02_工程表'!D41="","",'02_工程表'!D41)</f>
        <v/>
      </c>
      <c r="E41" s="7" t="str">
        <f>IF('02_工程表'!E41="","",'02_工程表'!E41)</f>
        <v/>
      </c>
      <c r="F41" s="23" t="str">
        <f>IF('02_工程表'!F41&gt;0,'02_工程表'!F41,"")</f>
        <v/>
      </c>
      <c r="G41" s="23" t="str">
        <f>IF('02_工程表'!G41&gt;0,'02_工程表'!G41,"")</f>
        <v/>
      </c>
      <c r="H41" s="7" t="str">
        <f>IF('02_工程表'!J41="","",'02_工程表'!J41)</f>
        <v/>
      </c>
      <c r="I41" s="7" t="str">
        <f>IF('02_工程表'!P41="","",'02_工程表'!P41)</f>
        <v/>
      </c>
      <c r="J41" s="7" t="str">
        <f>IF('02_工程表'!M41="","",'02_工程表'!M41)</f>
        <v/>
      </c>
    </row>
    <row r="42" ht="15.75" customHeight="1"/>
    <row r="43" ht="21.75" customHeight="1">
      <c r="A43" s="3" t="s">
        <v>221</v>
      </c>
    </row>
    <row r="44" ht="21.75" customHeight="1"/>
    <row r="45" ht="21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J2"/>
    <mergeCell ref="A3:J3"/>
    <mergeCell ref="A4:J4"/>
    <mergeCell ref="A43:J45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16.0"/>
    <col customWidth="1" min="2" max="2" width="32.0"/>
    <col customWidth="1" min="3" max="3" width="27.0"/>
    <col customWidth="1" min="4" max="4" width="18.0"/>
    <col customWidth="1" min="5" max="5" width="43.0"/>
    <col customWidth="1" min="6" max="6" width="29.0"/>
    <col customWidth="1" min="7" max="26" width="8.63"/>
  </cols>
  <sheetData>
    <row r="1" ht="24.75" customHeight="1">
      <c r="A1" s="1" t="s">
        <v>159</v>
      </c>
    </row>
    <row r="2" ht="24.75" customHeight="1"/>
    <row r="3" ht="27.75" customHeight="1">
      <c r="A3" s="3" t="s">
        <v>160</v>
      </c>
    </row>
    <row r="4" ht="27.0" customHeight="1">
      <c r="A4" s="4" t="s">
        <v>161</v>
      </c>
    </row>
    <row r="7" ht="37.5" customHeight="1">
      <c r="A7" s="5" t="s">
        <v>162</v>
      </c>
      <c r="B7" s="5" t="s">
        <v>163</v>
      </c>
      <c r="C7" s="5" t="s">
        <v>164</v>
      </c>
      <c r="D7" s="5" t="s">
        <v>165</v>
      </c>
      <c r="E7" s="5" t="s">
        <v>166</v>
      </c>
      <c r="F7" s="5" t="s">
        <v>167</v>
      </c>
    </row>
    <row r="8" ht="39.75" customHeight="1">
      <c r="A8" s="7" t="s">
        <v>168</v>
      </c>
      <c r="B8" s="7" t="s">
        <v>169</v>
      </c>
      <c r="C8" s="7" t="s">
        <v>170</v>
      </c>
      <c r="D8" s="7" t="s">
        <v>171</v>
      </c>
      <c r="E8" s="7" t="s">
        <v>172</v>
      </c>
      <c r="F8" s="7" t="s">
        <v>102</v>
      </c>
    </row>
    <row r="9" ht="39.75" customHeight="1">
      <c r="A9" s="7" t="s">
        <v>173</v>
      </c>
      <c r="B9" s="7" t="s">
        <v>174</v>
      </c>
      <c r="C9" s="7" t="s">
        <v>175</v>
      </c>
      <c r="D9" s="7" t="s">
        <v>171</v>
      </c>
      <c r="E9" s="7" t="s">
        <v>176</v>
      </c>
      <c r="F9" s="7" t="s">
        <v>70</v>
      </c>
    </row>
    <row r="10" ht="39.75" customHeight="1">
      <c r="A10" s="7" t="s">
        <v>177</v>
      </c>
      <c r="B10" s="7" t="s">
        <v>178</v>
      </c>
      <c r="C10" s="7" t="s">
        <v>179</v>
      </c>
      <c r="D10" s="7" t="s">
        <v>171</v>
      </c>
      <c r="E10" s="7" t="s">
        <v>180</v>
      </c>
      <c r="F10" s="7" t="s">
        <v>70</v>
      </c>
    </row>
    <row r="11" ht="39.75" customHeight="1">
      <c r="A11" s="7" t="s">
        <v>181</v>
      </c>
      <c r="B11" s="7" t="s">
        <v>182</v>
      </c>
      <c r="C11" s="7" t="s">
        <v>183</v>
      </c>
      <c r="D11" s="7" t="s">
        <v>184</v>
      </c>
      <c r="E11" s="7" t="s">
        <v>185</v>
      </c>
      <c r="F11" s="7" t="s">
        <v>70</v>
      </c>
    </row>
    <row r="12" ht="39.75" customHeight="1">
      <c r="A12" s="7" t="s">
        <v>186</v>
      </c>
      <c r="B12" s="7" t="s">
        <v>187</v>
      </c>
      <c r="C12" s="7" t="s">
        <v>188</v>
      </c>
      <c r="D12" s="7" t="s">
        <v>171</v>
      </c>
      <c r="E12" s="7" t="s">
        <v>189</v>
      </c>
      <c r="F12" s="7" t="s">
        <v>70</v>
      </c>
    </row>
    <row r="13" ht="39.75" customHeight="1">
      <c r="A13" s="7" t="s">
        <v>190</v>
      </c>
      <c r="B13" s="7" t="s">
        <v>191</v>
      </c>
      <c r="C13" s="7" t="s">
        <v>179</v>
      </c>
      <c r="D13" s="7" t="s">
        <v>171</v>
      </c>
      <c r="E13" s="7" t="s">
        <v>192</v>
      </c>
      <c r="F13" s="7" t="s">
        <v>70</v>
      </c>
    </row>
    <row r="14" ht="39.75" customHeight="1">
      <c r="A14" s="7" t="s">
        <v>193</v>
      </c>
      <c r="B14" s="7" t="s">
        <v>194</v>
      </c>
      <c r="C14" s="7" t="s">
        <v>195</v>
      </c>
      <c r="D14" s="7" t="s">
        <v>171</v>
      </c>
      <c r="E14" s="7" t="s">
        <v>196</v>
      </c>
      <c r="F14" s="7" t="s">
        <v>70</v>
      </c>
    </row>
    <row r="15" ht="39.75" customHeight="1">
      <c r="A15" s="7" t="s">
        <v>197</v>
      </c>
      <c r="B15" s="7" t="s">
        <v>198</v>
      </c>
      <c r="C15" s="7" t="s">
        <v>170</v>
      </c>
      <c r="D15" s="7" t="s">
        <v>199</v>
      </c>
      <c r="E15" s="7" t="s">
        <v>200</v>
      </c>
      <c r="F15" s="7" t="s">
        <v>102</v>
      </c>
    </row>
    <row r="16" ht="39.75" customHeight="1">
      <c r="A16" s="7" t="s">
        <v>197</v>
      </c>
      <c r="B16" s="7" t="s">
        <v>107</v>
      </c>
      <c r="C16" s="7" t="s">
        <v>188</v>
      </c>
      <c r="D16" s="7" t="s">
        <v>199</v>
      </c>
      <c r="E16" s="7" t="s">
        <v>201</v>
      </c>
      <c r="F16" s="7" t="s">
        <v>102</v>
      </c>
    </row>
    <row r="17" ht="39.75" customHeight="1">
      <c r="A17" s="7" t="s">
        <v>202</v>
      </c>
      <c r="B17" s="7" t="s">
        <v>203</v>
      </c>
      <c r="C17" s="7" t="s">
        <v>204</v>
      </c>
      <c r="D17" s="7" t="s">
        <v>77</v>
      </c>
      <c r="E17" s="7" t="s">
        <v>205</v>
      </c>
      <c r="F17" s="7" t="s">
        <v>102</v>
      </c>
    </row>
    <row r="18" ht="39.75" customHeight="1">
      <c r="A18" s="7" t="s">
        <v>202</v>
      </c>
      <c r="B18" s="7" t="s">
        <v>143</v>
      </c>
      <c r="C18" s="7" t="s">
        <v>188</v>
      </c>
      <c r="D18" s="7" t="s">
        <v>77</v>
      </c>
      <c r="E18" s="7" t="s">
        <v>206</v>
      </c>
      <c r="F18" s="7" t="s">
        <v>102</v>
      </c>
    </row>
    <row r="19" ht="39.75" customHeight="1">
      <c r="A19" s="7" t="s">
        <v>207</v>
      </c>
      <c r="B19" s="7" t="s">
        <v>208</v>
      </c>
      <c r="C19" s="7" t="s">
        <v>175</v>
      </c>
      <c r="D19" s="7" t="s">
        <v>77</v>
      </c>
      <c r="E19" s="7" t="s">
        <v>209</v>
      </c>
      <c r="F19" s="7" t="s">
        <v>110</v>
      </c>
    </row>
    <row r="20" ht="39.75" customHeight="1">
      <c r="A20" s="7" t="s">
        <v>210</v>
      </c>
      <c r="B20" s="7" t="s">
        <v>211</v>
      </c>
      <c r="C20" s="7" t="s">
        <v>212</v>
      </c>
      <c r="D20" s="7" t="s">
        <v>77</v>
      </c>
      <c r="E20" s="7" t="s">
        <v>213</v>
      </c>
      <c r="F20" s="7" t="s">
        <v>110</v>
      </c>
    </row>
    <row r="21" ht="39.75" customHeight="1">
      <c r="A21" s="7" t="s">
        <v>214</v>
      </c>
      <c r="B21" s="7" t="s">
        <v>215</v>
      </c>
      <c r="C21" s="7" t="s">
        <v>195</v>
      </c>
      <c r="D21" s="7" t="s">
        <v>77</v>
      </c>
      <c r="E21" s="7" t="s">
        <v>216</v>
      </c>
      <c r="F21" s="7" t="s">
        <v>117</v>
      </c>
    </row>
    <row r="22" ht="39.75" customHeight="1">
      <c r="A22" s="7" t="s">
        <v>217</v>
      </c>
      <c r="B22" s="7" t="s">
        <v>218</v>
      </c>
      <c r="C22" s="7" t="s">
        <v>195</v>
      </c>
      <c r="D22" s="7" t="s">
        <v>77</v>
      </c>
      <c r="E22" s="7" t="s">
        <v>219</v>
      </c>
      <c r="F22" s="7" t="s">
        <v>117</v>
      </c>
    </row>
    <row r="23" ht="15.75" customHeight="1"/>
    <row r="24" ht="15.75" customHeight="1"/>
    <row r="25" ht="24.0" customHeight="1">
      <c r="A25" s="26" t="s">
        <v>220</v>
      </c>
    </row>
    <row r="26" ht="24.0" customHeight="1"/>
    <row r="27" ht="24.0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F2"/>
    <mergeCell ref="A3:F3"/>
    <mergeCell ref="A4:F4"/>
    <mergeCell ref="A25:F27"/>
  </mergeCells>
  <conditionalFormatting sqref="D8:D22">
    <cfRule type="expression" dxfId="2" priority="1">
      <formula>D8="進行中"</formula>
    </cfRule>
  </conditionalFormatting>
  <printOptions/>
  <pageMargins bottom="0.75" footer="0.0" header="0.0" left="0.7" right="0.7" top="0.75"/>
  <pageSetup orientation="landscape"/>
  <drawing r:id="rId1"/>
</worksheet>
</file>